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comments7.xml" ContentType="application/vnd.openxmlformats-officedocument.spreadsheetml.comments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omments10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1355" windowHeight="9210" firstSheet="2" activeTab="4"/>
  </bookViews>
  <sheets>
    <sheet name="Transaction Register Year 1" sheetId="2" r:id="rId1"/>
    <sheet name="Financial Statements Year 1" sheetId="3" r:id="rId2"/>
    <sheet name="Profitability Measures Year 1" sheetId="4" r:id="rId3"/>
    <sheet name="Transaction Register Year 2" sheetId="5" r:id="rId4"/>
    <sheet name="Financial Statements Year 2" sheetId="6" r:id="rId5"/>
    <sheet name="Profitability Measure Year 2" sheetId="7" r:id="rId6"/>
    <sheet name="Transaction Register Year 3" sheetId="9" r:id="rId7"/>
    <sheet name="Financial Statements Year 3" sheetId="10" r:id="rId8"/>
    <sheet name="Profitability Measures Year 3" sheetId="8" r:id="rId9"/>
    <sheet name="Transaction Register Year 4" sheetId="11" r:id="rId10"/>
    <sheet name="Financial Statements Year 4" sheetId="12" r:id="rId11"/>
    <sheet name="Profitability Measures Year 4" sheetId="13" r:id="rId12"/>
    <sheet name="Transaction Register Year 5" sheetId="14" r:id="rId13"/>
    <sheet name="Financial Statements Year 5" sheetId="15" r:id="rId14"/>
    <sheet name="Profitability Measures Year 5" sheetId="16" r:id="rId15"/>
  </sheets>
  <definedNames>
    <definedName name="_xlnm.Print_Area" localSheetId="1">'Financial Statements Year 1'!$A$1:$G$29</definedName>
    <definedName name="_xlnm.Print_Area" localSheetId="2">'Profitability Measures Year 1'!$A$1:$M$58</definedName>
    <definedName name="_xlnm.Print_Area" localSheetId="0">'Transaction Register Year 1'!$A$1:$H$31</definedName>
  </definedNames>
  <calcPr calcId="125725"/>
  <customWorkbookViews>
    <customWorkbookView name="Transaction Register Worksheet" guid="{5252E996-7004-4128-9AAD-4197F2390DB3}" maximized="1" windowWidth="1020" windowHeight="596" activeSheetId="2"/>
  </customWorkbookViews>
</workbook>
</file>

<file path=xl/calcChain.xml><?xml version="1.0" encoding="utf-8"?>
<calcChain xmlns="http://schemas.openxmlformats.org/spreadsheetml/2006/main">
  <c r="F19" i="4"/>
  <c r="F25"/>
  <c r="A8" i="6"/>
  <c r="F7" i="7"/>
  <c r="F6"/>
  <c r="F17" i="16"/>
  <c r="H24"/>
  <c r="H17"/>
  <c r="C1"/>
  <c r="D28" i="15"/>
  <c r="D27"/>
  <c r="D26"/>
  <c r="D25"/>
  <c r="D24"/>
  <c r="D23"/>
  <c r="D22"/>
  <c r="C1"/>
  <c r="C1" i="14"/>
  <c r="G1" i="8"/>
  <c r="F12" i="10"/>
  <c r="F6"/>
  <c r="F12" i="6"/>
  <c r="F6"/>
  <c r="G1" i="5"/>
  <c r="C1" i="13"/>
  <c r="C1" i="12"/>
  <c r="C1" i="11"/>
  <c r="C1" i="8"/>
  <c r="C1" i="10"/>
  <c r="C1" i="7"/>
  <c r="C1" i="6"/>
  <c r="C1" i="4"/>
  <c r="C1" i="3"/>
  <c r="C1" i="5"/>
  <c r="F17" i="13"/>
  <c r="H24"/>
  <c r="H17"/>
  <c r="D28" i="12"/>
  <c r="D27"/>
  <c r="D26"/>
  <c r="D25"/>
  <c r="D24"/>
  <c r="D23"/>
  <c r="D22"/>
  <c r="F17" i="8"/>
  <c r="H24"/>
  <c r="H17"/>
  <c r="D28" i="10"/>
  <c r="D27"/>
  <c r="D26"/>
  <c r="D25"/>
  <c r="D24"/>
  <c r="D23"/>
  <c r="D22"/>
  <c r="H24" i="7"/>
  <c r="D28" i="6"/>
  <c r="D27"/>
  <c r="D26"/>
  <c r="D25"/>
  <c r="D24"/>
  <c r="D23"/>
  <c r="D22"/>
  <c r="D5" i="5"/>
  <c r="D31" s="1"/>
  <c r="D5" i="9" s="1"/>
  <c r="D31" s="1"/>
  <c r="D5" i="11" s="1"/>
  <c r="D31" s="1"/>
  <c r="D5" i="14" s="1"/>
  <c r="D31" s="1"/>
  <c r="E31" i="2"/>
  <c r="G21" i="3" s="1"/>
  <c r="D31" i="2"/>
  <c r="C31"/>
  <c r="C5" i="5" s="1"/>
  <c r="C31" s="1"/>
  <c r="C5" i="9" s="1"/>
  <c r="C31" s="1"/>
  <c r="H18" i="8" s="1"/>
  <c r="F19" s="1"/>
  <c r="G31" i="2"/>
  <c r="G31" i="14" s="1"/>
  <c r="F31" i="2"/>
  <c r="F31" i="11" s="1"/>
  <c r="D28" i="3"/>
  <c r="H24" i="4"/>
  <c r="H17"/>
  <c r="G1"/>
  <c r="H31" i="2"/>
  <c r="B21" i="3" s="1"/>
  <c r="D21" s="1"/>
  <c r="D29" s="1"/>
  <c r="F17" i="7" s="1"/>
  <c r="F12" i="3"/>
  <c r="D22"/>
  <c r="D23"/>
  <c r="D24"/>
  <c r="D25"/>
  <c r="D26"/>
  <c r="D27"/>
  <c r="H18" i="4" l="1"/>
  <c r="F6"/>
  <c r="A8" i="3"/>
  <c r="E5" i="5"/>
  <c r="E31" s="1"/>
  <c r="E5" i="9" s="1"/>
  <c r="E31" s="1"/>
  <c r="E5" i="11" s="1"/>
  <c r="E31" s="1"/>
  <c r="G23" i="3"/>
  <c r="F45" i="4" s="1"/>
  <c r="G21" i="6"/>
  <c r="G23" s="1"/>
  <c r="F45" i="7" s="1"/>
  <c r="H5" i="5"/>
  <c r="H31" s="1"/>
  <c r="D8" i="15"/>
  <c r="F7" i="16"/>
  <c r="G31" i="5"/>
  <c r="D8" i="6" s="1"/>
  <c r="F8" s="1"/>
  <c r="D14" s="1"/>
  <c r="G31" i="11"/>
  <c r="F7" i="4"/>
  <c r="F8" s="1"/>
  <c r="H25" i="16" s="1"/>
  <c r="D8" i="3"/>
  <c r="G31" i="9"/>
  <c r="A8" i="12"/>
  <c r="F6" i="13"/>
  <c r="F31" i="14"/>
  <c r="F31" i="5"/>
  <c r="F31" i="9"/>
  <c r="F8" i="7"/>
  <c r="F16" s="1"/>
  <c r="C5" i="11"/>
  <c r="C31" s="1"/>
  <c r="F6" i="3"/>
  <c r="F18" i="4"/>
  <c r="F26" s="1"/>
  <c r="F46"/>
  <c r="F41"/>
  <c r="G21" i="10" l="1"/>
  <c r="G23" s="1"/>
  <c r="F45" i="8" s="1"/>
  <c r="H5" i="9"/>
  <c r="H31" s="1"/>
  <c r="B21" i="10" s="1"/>
  <c r="D21" s="1"/>
  <c r="D29" s="1"/>
  <c r="F46" i="8" s="1"/>
  <c r="B21" i="6"/>
  <c r="D21" s="1"/>
  <c r="D29" s="1"/>
  <c r="G25" s="1"/>
  <c r="F8" i="3"/>
  <c r="D14" s="1"/>
  <c r="F14" s="1"/>
  <c r="G25" s="1"/>
  <c r="F31" i="4" s="1"/>
  <c r="H18" i="13"/>
  <c r="F19" s="1"/>
  <c r="H18" i="16"/>
  <c r="F19" s="1"/>
  <c r="C5" i="14"/>
  <c r="C31" s="1"/>
  <c r="F41" i="7"/>
  <c r="F41" i="8"/>
  <c r="G21" i="12"/>
  <c r="G23" s="1"/>
  <c r="F45" i="13" s="1"/>
  <c r="E5" i="14"/>
  <c r="E31" s="1"/>
  <c r="G21" i="15" s="1"/>
  <c r="G23" s="1"/>
  <c r="F45" i="16" s="1"/>
  <c r="F47" i="4"/>
  <c r="G29" i="3"/>
  <c r="F11" i="7"/>
  <c r="F13" s="1"/>
  <c r="H25" i="8"/>
  <c r="F24"/>
  <c r="F40" i="4"/>
  <c r="F42" s="1"/>
  <c r="F46" i="7"/>
  <c r="F47" s="1"/>
  <c r="F40"/>
  <c r="G29" i="6"/>
  <c r="F18" i="7"/>
  <c r="F19" s="1"/>
  <c r="F20" s="1"/>
  <c r="F25"/>
  <c r="D8" i="12"/>
  <c r="F8" s="1"/>
  <c r="D14" s="1"/>
  <c r="F7" i="13"/>
  <c r="F23" i="7"/>
  <c r="H25" i="13"/>
  <c r="F7" i="8"/>
  <c r="D8" i="10"/>
  <c r="H25" i="7"/>
  <c r="F11" i="4"/>
  <c r="F13" s="1"/>
  <c r="F23"/>
  <c r="F30"/>
  <c r="F16"/>
  <c r="F20" s="1"/>
  <c r="H25"/>
  <c r="F8" i="13"/>
  <c r="F6" i="16"/>
  <c r="F8" s="1"/>
  <c r="A8" i="15"/>
  <c r="F8" s="1"/>
  <c r="D14" s="1"/>
  <c r="F6" i="8"/>
  <c r="A8" i="10"/>
  <c r="F30" i="7"/>
  <c r="A14" i="10" l="1"/>
  <c r="F31" i="7"/>
  <c r="F47" i="8"/>
  <c r="F32" i="7"/>
  <c r="G25" i="10"/>
  <c r="G29" s="1"/>
  <c r="H5" i="11"/>
  <c r="H31" s="1"/>
  <c r="F18" i="8"/>
  <c r="A14" i="6"/>
  <c r="F36" i="8"/>
  <c r="F42" i="7"/>
  <c r="F35"/>
  <c r="F35" i="4"/>
  <c r="F37" s="1"/>
  <c r="F32"/>
  <c r="A14" i="12"/>
  <c r="F14" s="1"/>
  <c r="F25" i="8"/>
  <c r="F26" s="1"/>
  <c r="F27" i="4"/>
  <c r="F8" i="10"/>
  <c r="D14" s="1"/>
  <c r="F14" s="1"/>
  <c r="F8" i="8"/>
  <c r="F30" s="1"/>
  <c r="F16" i="13"/>
  <c r="F20" s="1"/>
  <c r="F30"/>
  <c r="F11"/>
  <c r="F13" s="1"/>
  <c r="F23"/>
  <c r="F16" i="8"/>
  <c r="F20" s="1"/>
  <c r="F16" i="16"/>
  <c r="F20" s="1"/>
  <c r="F23"/>
  <c r="F30"/>
  <c r="F11"/>
  <c r="F13" s="1"/>
  <c r="F40" i="8" l="1"/>
  <c r="F42" s="1"/>
  <c r="F35"/>
  <c r="F37" s="1"/>
  <c r="F24" i="13"/>
  <c r="F36" s="1"/>
  <c r="F31" i="8"/>
  <c r="H5" i="14"/>
  <c r="H31" s="1"/>
  <c r="B21" i="15" s="1"/>
  <c r="D21" s="1"/>
  <c r="D29" s="1"/>
  <c r="B21" i="12"/>
  <c r="D21" s="1"/>
  <c r="D29" s="1"/>
  <c r="F14" i="6"/>
  <c r="F36" i="7"/>
  <c r="F37" s="1"/>
  <c r="F24"/>
  <c r="F26" s="1"/>
  <c r="F27" s="1"/>
  <c r="F32" i="8"/>
  <c r="F23"/>
  <c r="F27" s="1"/>
  <c r="F11"/>
  <c r="F13" s="1"/>
  <c r="F41" i="16" l="1"/>
  <c r="G25" i="15"/>
  <c r="F18" i="16"/>
  <c r="F46"/>
  <c r="F47" s="1"/>
  <c r="G25" i="12"/>
  <c r="F18" i="13"/>
  <c r="F46"/>
  <c r="F47" s="1"/>
  <c r="F41"/>
  <c r="F25" l="1"/>
  <c r="F26" s="1"/>
  <c r="F27" s="1"/>
  <c r="F35"/>
  <c r="F37" s="1"/>
  <c r="A14" i="15"/>
  <c r="F14" s="1"/>
  <c r="F24" i="16"/>
  <c r="F36" s="1"/>
  <c r="F31" i="13"/>
  <c r="F32" s="1"/>
  <c r="F40"/>
  <c r="F42" s="1"/>
  <c r="G29" i="12"/>
  <c r="F25" i="16"/>
  <c r="F26" s="1"/>
  <c r="F27" s="1"/>
  <c r="F40"/>
  <c r="F42" s="1"/>
  <c r="F35"/>
  <c r="G29" i="15"/>
  <c r="F31" i="16"/>
  <c r="F32" s="1"/>
  <c r="F37" l="1"/>
</calcChain>
</file>

<file path=xl/comments1.xml><?xml version="1.0" encoding="utf-8"?>
<comments xmlns="http://schemas.openxmlformats.org/spreadsheetml/2006/main">
  <authors>
    <author xml:space="preserve"> </author>
  </authors>
  <commentList>
    <comment ref="B5" authorId="0">
      <text>
        <r>
          <rPr>
            <sz val="8"/>
            <color indexed="81"/>
            <rFont val="Tahoma"/>
            <family val="2"/>
          </rPr>
          <t>To begin a new year, please enter the ending balances from the previous year as beginning balances in the new year.</t>
        </r>
      </text>
    </comment>
  </commentList>
</comments>
</file>

<file path=xl/comments10.xml><?xml version="1.0" encoding="utf-8"?>
<comments xmlns="http://schemas.openxmlformats.org/spreadsheetml/2006/main">
  <authors>
    <author xml:space="preserve"> </author>
  </authors>
  <commentList>
    <comment ref="A14" authorId="0">
      <text>
        <r>
          <rPr>
            <sz val="10"/>
            <color indexed="81"/>
            <rFont val="Tahoma"/>
            <family val="2"/>
          </rPr>
          <t xml:space="preserve">Please enter the ending balance from the previous year.
</t>
        </r>
      </text>
    </comment>
    <comment ref="E18" authorId="0">
      <text>
        <r>
          <rPr>
            <sz val="10"/>
            <color indexed="81"/>
            <rFont val="Tahoma"/>
            <family val="2"/>
          </rPr>
          <t>Please enter the date for the ending year.</t>
        </r>
      </text>
    </comment>
    <comment ref="B22" authorId="0">
      <text>
        <r>
          <rPr>
            <sz val="10"/>
            <color indexed="81"/>
            <rFont val="Tahoma"/>
            <family val="2"/>
          </rPr>
          <t>Please enter the total number of grain acres owned.</t>
        </r>
      </text>
    </comment>
    <comment ref="B23" authorId="0">
      <text>
        <r>
          <rPr>
            <sz val="10"/>
            <color indexed="81"/>
            <rFont val="Tahoma"/>
            <family val="2"/>
          </rPr>
          <t>Please enter the total number of hay acres owned.</t>
        </r>
      </text>
    </comment>
    <comment ref="B24" authorId="0">
      <text>
        <r>
          <rPr>
            <sz val="10"/>
            <color indexed="81"/>
            <rFont val="Tahoma"/>
            <family val="2"/>
          </rPr>
          <t>Please enter the total number of fruit acres owned.</t>
        </r>
      </text>
    </comment>
    <comment ref="B25" authorId="0">
      <text>
        <r>
          <rPr>
            <sz val="10"/>
            <color indexed="81"/>
            <rFont val="Tahoma"/>
            <family val="2"/>
          </rPr>
          <t>Please enter the total head of cattle owned on your acreage.</t>
        </r>
      </text>
    </comment>
    <comment ref="B26" authorId="0">
      <text>
        <r>
          <rPr>
            <sz val="10"/>
            <color indexed="81"/>
            <rFont val="Tahoma"/>
            <family val="2"/>
          </rPr>
          <t>Please enter the total head of cattle on leased ranges.</t>
        </r>
      </text>
    </comment>
    <comment ref="B27" authorId="0">
      <text>
        <r>
          <rPr>
            <sz val="10"/>
            <color indexed="81"/>
            <rFont val="Tahoma"/>
            <family val="2"/>
          </rPr>
          <t>Please enter the number of harvesters owned.</t>
        </r>
      </text>
    </comment>
    <comment ref="B28" authorId="0">
      <text>
        <r>
          <rPr>
            <sz val="10"/>
            <color indexed="81"/>
            <rFont val="Tahoma"/>
            <family val="2"/>
          </rPr>
          <t>Please enter the total number of tractors owned.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A14" authorId="0">
      <text>
        <r>
          <rPr>
            <sz val="10"/>
            <color indexed="81"/>
            <rFont val="Tahoma"/>
            <family val="2"/>
          </rPr>
          <t xml:space="preserve">Please enter the ending balance from the previous year.
</t>
        </r>
      </text>
    </comment>
    <comment ref="E18" authorId="0">
      <text>
        <r>
          <rPr>
            <sz val="10"/>
            <color indexed="81"/>
            <rFont val="Tahoma"/>
            <family val="2"/>
          </rPr>
          <t>Please enter the date for the ending year.</t>
        </r>
      </text>
    </comment>
    <comment ref="B21" authorId="0">
      <text>
        <r>
          <rPr>
            <sz val="10"/>
            <color indexed="81"/>
            <rFont val="Tahoma"/>
            <family val="2"/>
          </rPr>
          <t>Please enter the amount of cash on hand.</t>
        </r>
      </text>
    </comment>
    <comment ref="B22" authorId="0">
      <text>
        <r>
          <rPr>
            <sz val="10"/>
            <color indexed="81"/>
            <rFont val="Tahoma"/>
            <family val="2"/>
          </rPr>
          <t>Please enter the total number of grain acres owned.</t>
        </r>
      </text>
    </comment>
    <comment ref="B23" authorId="0">
      <text>
        <r>
          <rPr>
            <sz val="10"/>
            <color indexed="81"/>
            <rFont val="Tahoma"/>
            <family val="2"/>
          </rPr>
          <t>Please enter the total number of hay acres owned.</t>
        </r>
      </text>
    </comment>
    <comment ref="B24" authorId="0">
      <text>
        <r>
          <rPr>
            <sz val="10"/>
            <color indexed="81"/>
            <rFont val="Tahoma"/>
            <family val="2"/>
          </rPr>
          <t>Please enter the total number of fruit acres owned.</t>
        </r>
      </text>
    </comment>
    <comment ref="B25" authorId="0">
      <text>
        <r>
          <rPr>
            <sz val="10"/>
            <color indexed="81"/>
            <rFont val="Tahoma"/>
            <family val="2"/>
          </rPr>
          <t>Please enter the total head of cattle owned on your acreage.</t>
        </r>
      </text>
    </comment>
    <comment ref="B26" authorId="0">
      <text>
        <r>
          <rPr>
            <sz val="10"/>
            <color indexed="81"/>
            <rFont val="Tahoma"/>
            <family val="2"/>
          </rPr>
          <t>Please enter the total head of cattle on leased ranges.</t>
        </r>
      </text>
    </comment>
    <comment ref="B27" authorId="0">
      <text>
        <r>
          <rPr>
            <sz val="10"/>
            <color indexed="81"/>
            <rFont val="Tahoma"/>
            <family val="2"/>
          </rPr>
          <t>Please enter the number of harvesters owned.</t>
        </r>
      </text>
    </comment>
    <comment ref="B28" authorId="0">
      <text>
        <r>
          <rPr>
            <sz val="10"/>
            <color indexed="81"/>
            <rFont val="Tahoma"/>
            <family val="2"/>
          </rPr>
          <t>Please enter the total number of tractors owned.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</authors>
  <commentList>
    <comment ref="B5" authorId="0">
      <text>
        <r>
          <rPr>
            <sz val="8"/>
            <color indexed="81"/>
            <rFont val="Tahoma"/>
            <family val="2"/>
          </rPr>
          <t>To begin a new year, please enter the ending balances from the previous year as beginning balances in the new year.</t>
        </r>
      </text>
    </comment>
  </commentList>
</comments>
</file>

<file path=xl/comments4.xml><?xml version="1.0" encoding="utf-8"?>
<comments xmlns="http://schemas.openxmlformats.org/spreadsheetml/2006/main">
  <authors>
    <author xml:space="preserve"> </author>
  </authors>
  <commentList>
    <comment ref="A14" authorId="0">
      <text>
        <r>
          <rPr>
            <sz val="10"/>
            <color indexed="81"/>
            <rFont val="Tahoma"/>
            <family val="2"/>
          </rPr>
          <t xml:space="preserve">Please enter the ending balance from the previous year.
</t>
        </r>
      </text>
    </comment>
    <comment ref="E18" authorId="0">
      <text>
        <r>
          <rPr>
            <sz val="10"/>
            <color indexed="81"/>
            <rFont val="Tahoma"/>
            <family val="2"/>
          </rPr>
          <t>Please enter the date for the ending year.</t>
        </r>
      </text>
    </comment>
    <comment ref="B21" authorId="0">
      <text>
        <r>
          <rPr>
            <sz val="10"/>
            <color indexed="81"/>
            <rFont val="Tahoma"/>
            <family val="2"/>
          </rPr>
          <t>Please enter the amount of cash on hand.</t>
        </r>
      </text>
    </comment>
    <comment ref="B22" authorId="0">
      <text>
        <r>
          <rPr>
            <sz val="10"/>
            <color indexed="81"/>
            <rFont val="Tahoma"/>
            <family val="2"/>
          </rPr>
          <t>Please enter the total number of grain acres owned.</t>
        </r>
      </text>
    </comment>
    <comment ref="B23" authorId="0">
      <text>
        <r>
          <rPr>
            <sz val="10"/>
            <color indexed="81"/>
            <rFont val="Tahoma"/>
            <family val="2"/>
          </rPr>
          <t>Please enter the total number of hay acres owned.</t>
        </r>
      </text>
    </comment>
    <comment ref="B24" authorId="0">
      <text>
        <r>
          <rPr>
            <sz val="10"/>
            <color indexed="81"/>
            <rFont val="Tahoma"/>
            <family val="2"/>
          </rPr>
          <t>Please enter the total number of fruit acres owned.</t>
        </r>
      </text>
    </comment>
    <comment ref="B25" authorId="0">
      <text>
        <r>
          <rPr>
            <sz val="10"/>
            <color indexed="81"/>
            <rFont val="Tahoma"/>
            <family val="2"/>
          </rPr>
          <t>Please enter the total head of cattle owned on your acreage.</t>
        </r>
      </text>
    </comment>
    <comment ref="B26" authorId="0">
      <text>
        <r>
          <rPr>
            <sz val="10"/>
            <color indexed="81"/>
            <rFont val="Tahoma"/>
            <family val="2"/>
          </rPr>
          <t>Please enter the total head of cattle on leased ranges.</t>
        </r>
      </text>
    </comment>
    <comment ref="B27" authorId="0">
      <text>
        <r>
          <rPr>
            <sz val="10"/>
            <color indexed="81"/>
            <rFont val="Tahoma"/>
            <family val="2"/>
          </rPr>
          <t>Please enter the number of harvesters owned.</t>
        </r>
      </text>
    </comment>
    <comment ref="B28" authorId="0">
      <text>
        <r>
          <rPr>
            <sz val="10"/>
            <color indexed="81"/>
            <rFont val="Tahoma"/>
            <family val="2"/>
          </rPr>
          <t>Please enter the total number of tractors owned.</t>
        </r>
      </text>
    </comment>
  </commentList>
</comments>
</file>

<file path=xl/comments5.xml><?xml version="1.0" encoding="utf-8"?>
<comments xmlns="http://schemas.openxmlformats.org/spreadsheetml/2006/main">
  <authors>
    <author xml:space="preserve"> </author>
  </authors>
  <commentList>
    <comment ref="B5" authorId="0">
      <text>
        <r>
          <rPr>
            <sz val="8"/>
            <color indexed="81"/>
            <rFont val="Tahoma"/>
            <family val="2"/>
          </rPr>
          <t>To begin a new year, please enter the ending balances from the previous year as beginning balances in the new year.</t>
        </r>
      </text>
    </comment>
  </commentList>
</comments>
</file>

<file path=xl/comments6.xml><?xml version="1.0" encoding="utf-8"?>
<comments xmlns="http://schemas.openxmlformats.org/spreadsheetml/2006/main">
  <authors>
    <author xml:space="preserve"> </author>
  </authors>
  <commentList>
    <comment ref="A14" authorId="0">
      <text>
        <r>
          <rPr>
            <sz val="10"/>
            <color indexed="81"/>
            <rFont val="Tahoma"/>
            <family val="2"/>
          </rPr>
          <t xml:space="preserve">Please enter the ending balance from the previous year.
</t>
        </r>
      </text>
    </comment>
    <comment ref="E18" authorId="0">
      <text>
        <r>
          <rPr>
            <sz val="10"/>
            <color indexed="81"/>
            <rFont val="Tahoma"/>
            <family val="2"/>
          </rPr>
          <t>Please enter the date for the ending year.</t>
        </r>
      </text>
    </comment>
    <comment ref="B21" authorId="0">
      <text>
        <r>
          <rPr>
            <sz val="10"/>
            <color indexed="81"/>
            <rFont val="Tahoma"/>
            <family val="2"/>
          </rPr>
          <t>Please enter the amount of cash on hand.</t>
        </r>
      </text>
    </comment>
    <comment ref="B22" authorId="0">
      <text>
        <r>
          <rPr>
            <sz val="10"/>
            <color indexed="81"/>
            <rFont val="Tahoma"/>
            <family val="2"/>
          </rPr>
          <t>Please enter the total number of grain acres owned.</t>
        </r>
      </text>
    </comment>
    <comment ref="B23" authorId="0">
      <text>
        <r>
          <rPr>
            <sz val="10"/>
            <color indexed="81"/>
            <rFont val="Tahoma"/>
            <family val="2"/>
          </rPr>
          <t>Please enter the total number of hay acres owned.</t>
        </r>
      </text>
    </comment>
    <comment ref="B24" authorId="0">
      <text>
        <r>
          <rPr>
            <sz val="10"/>
            <color indexed="81"/>
            <rFont val="Tahoma"/>
            <family val="2"/>
          </rPr>
          <t>Please enter the total number of fruit acres owned.</t>
        </r>
      </text>
    </comment>
    <comment ref="B25" authorId="0">
      <text>
        <r>
          <rPr>
            <sz val="10"/>
            <color indexed="81"/>
            <rFont val="Tahoma"/>
            <family val="2"/>
          </rPr>
          <t>Please enter the total head of cattle owned on your acreage.</t>
        </r>
      </text>
    </comment>
    <comment ref="B26" authorId="0">
      <text>
        <r>
          <rPr>
            <sz val="10"/>
            <color indexed="81"/>
            <rFont val="Tahoma"/>
            <family val="2"/>
          </rPr>
          <t>Please enter the total head of cattle on leased ranges.</t>
        </r>
      </text>
    </comment>
    <comment ref="B27" authorId="0">
      <text>
        <r>
          <rPr>
            <sz val="10"/>
            <color indexed="81"/>
            <rFont val="Tahoma"/>
            <family val="2"/>
          </rPr>
          <t>Please enter the number of harvesters owned.</t>
        </r>
      </text>
    </comment>
    <comment ref="B28" authorId="0">
      <text>
        <r>
          <rPr>
            <sz val="10"/>
            <color indexed="81"/>
            <rFont val="Tahoma"/>
            <family val="2"/>
          </rPr>
          <t>Please enter the total number of tractors owned.</t>
        </r>
      </text>
    </comment>
  </commentList>
</comments>
</file>

<file path=xl/comments7.xml><?xml version="1.0" encoding="utf-8"?>
<comments xmlns="http://schemas.openxmlformats.org/spreadsheetml/2006/main">
  <authors>
    <author xml:space="preserve"> </author>
  </authors>
  <commentList>
    <comment ref="B5" authorId="0">
      <text>
        <r>
          <rPr>
            <sz val="8"/>
            <color indexed="81"/>
            <rFont val="Tahoma"/>
            <family val="2"/>
          </rPr>
          <t>To begin a new year, please enter the ending balances from the previous year as beginning balances in the new year.</t>
        </r>
      </text>
    </comment>
  </commentList>
</comments>
</file>

<file path=xl/comments8.xml><?xml version="1.0" encoding="utf-8"?>
<comments xmlns="http://schemas.openxmlformats.org/spreadsheetml/2006/main">
  <authors>
    <author xml:space="preserve"> </author>
  </authors>
  <commentList>
    <comment ref="A14" authorId="0">
      <text>
        <r>
          <rPr>
            <sz val="10"/>
            <color indexed="81"/>
            <rFont val="Tahoma"/>
            <family val="2"/>
          </rPr>
          <t xml:space="preserve">Please enter the ending balance from the previous year.
</t>
        </r>
      </text>
    </comment>
    <comment ref="E18" authorId="0">
      <text>
        <r>
          <rPr>
            <sz val="10"/>
            <color indexed="81"/>
            <rFont val="Tahoma"/>
            <family val="2"/>
          </rPr>
          <t>Please enter the date for the ending year.</t>
        </r>
      </text>
    </comment>
    <comment ref="B21" authorId="0">
      <text>
        <r>
          <rPr>
            <sz val="10"/>
            <color indexed="81"/>
            <rFont val="Tahoma"/>
            <family val="2"/>
          </rPr>
          <t>Please enter the amount of cash on hand.</t>
        </r>
      </text>
    </comment>
    <comment ref="B22" authorId="0">
      <text>
        <r>
          <rPr>
            <sz val="10"/>
            <color indexed="81"/>
            <rFont val="Tahoma"/>
            <family val="2"/>
          </rPr>
          <t>Please enter the total number of grain acres owned.</t>
        </r>
      </text>
    </comment>
    <comment ref="B23" authorId="0">
      <text>
        <r>
          <rPr>
            <sz val="10"/>
            <color indexed="81"/>
            <rFont val="Tahoma"/>
            <family val="2"/>
          </rPr>
          <t>Please enter the total number of hay acres owned.</t>
        </r>
      </text>
    </comment>
    <comment ref="B24" authorId="0">
      <text>
        <r>
          <rPr>
            <sz val="10"/>
            <color indexed="81"/>
            <rFont val="Tahoma"/>
            <family val="2"/>
          </rPr>
          <t>Please enter the total number of fruit acres owned.</t>
        </r>
      </text>
    </comment>
    <comment ref="B25" authorId="0">
      <text>
        <r>
          <rPr>
            <sz val="10"/>
            <color indexed="81"/>
            <rFont val="Tahoma"/>
            <family val="2"/>
          </rPr>
          <t>Please enter the total head of cattle owned on your acreage.</t>
        </r>
      </text>
    </comment>
    <comment ref="B26" authorId="0">
      <text>
        <r>
          <rPr>
            <sz val="10"/>
            <color indexed="81"/>
            <rFont val="Tahoma"/>
            <family val="2"/>
          </rPr>
          <t>Please enter the total head of cattle on leased ranges.</t>
        </r>
      </text>
    </comment>
    <comment ref="B27" authorId="0">
      <text>
        <r>
          <rPr>
            <sz val="10"/>
            <color indexed="81"/>
            <rFont val="Tahoma"/>
            <family val="2"/>
          </rPr>
          <t>Please enter the number of harvesters owned.</t>
        </r>
      </text>
    </comment>
    <comment ref="B28" authorId="0">
      <text>
        <r>
          <rPr>
            <sz val="10"/>
            <color indexed="81"/>
            <rFont val="Tahoma"/>
            <family val="2"/>
          </rPr>
          <t>Please enter the total number of tractors owned.</t>
        </r>
      </text>
    </comment>
  </commentList>
</comments>
</file>

<file path=xl/comments9.xml><?xml version="1.0" encoding="utf-8"?>
<comments xmlns="http://schemas.openxmlformats.org/spreadsheetml/2006/main">
  <authors>
    <author xml:space="preserve"> </author>
  </authors>
  <commentList>
    <comment ref="B5" authorId="0">
      <text>
        <r>
          <rPr>
            <sz val="8"/>
            <color indexed="81"/>
            <rFont val="Tahoma"/>
            <family val="2"/>
          </rPr>
          <t>To begin a new year, please enter the ending balances from the previous year as beginning balances in the new year.</t>
        </r>
      </text>
    </comment>
  </commentList>
</comments>
</file>

<file path=xl/sharedStrings.xml><?xml version="1.0" encoding="utf-8"?>
<sst xmlns="http://schemas.openxmlformats.org/spreadsheetml/2006/main" count="453" uniqueCount="88">
  <si>
    <t>Income Statement</t>
  </si>
  <si>
    <t>Owner's Equity Statement</t>
  </si>
  <si>
    <t>Balance Sheet</t>
  </si>
  <si>
    <t xml:space="preserve">Student/Player's Name: </t>
  </si>
  <si>
    <t>Transaction Register Worksheet</t>
  </si>
  <si>
    <t>Description</t>
  </si>
  <si>
    <r>
      <t xml:space="preserve">Asset Account </t>
    </r>
    <r>
      <rPr>
        <i/>
        <sz val="11"/>
        <rFont val="Arial"/>
        <family val="2"/>
      </rPr>
      <t>Debit</t>
    </r>
  </si>
  <si>
    <r>
      <t xml:space="preserve">Equity Account    </t>
    </r>
    <r>
      <rPr>
        <i/>
        <sz val="11"/>
        <rFont val="Arial"/>
        <family val="2"/>
      </rPr>
      <t>Credit</t>
    </r>
  </si>
  <si>
    <r>
      <t xml:space="preserve">Income Account   </t>
    </r>
    <r>
      <rPr>
        <i/>
        <sz val="11"/>
        <rFont val="Arial"/>
        <family val="2"/>
      </rPr>
      <t>Credit</t>
    </r>
  </si>
  <si>
    <r>
      <t xml:space="preserve">Expense Account     </t>
    </r>
    <r>
      <rPr>
        <i/>
        <sz val="11"/>
        <rFont val="Arial"/>
        <family val="2"/>
      </rPr>
      <t>Debit</t>
    </r>
  </si>
  <si>
    <r>
      <t xml:space="preserve">Cash Account    </t>
    </r>
    <r>
      <rPr>
        <i/>
        <sz val="11"/>
        <rFont val="Arial"/>
        <family val="2"/>
      </rPr>
      <t>Debit</t>
    </r>
  </si>
  <si>
    <t>Inherit 10A Hay</t>
  </si>
  <si>
    <t>Inherit 10A Grain</t>
  </si>
  <si>
    <t>Operating Note</t>
  </si>
  <si>
    <t>Totals</t>
  </si>
  <si>
    <t>Financial Statements</t>
  </si>
  <si>
    <t>INCOME STATEMENT</t>
  </si>
  <si>
    <t>Total Revenue</t>
  </si>
  <si>
    <t>Total Expenses</t>
  </si>
  <si>
    <t>Net Profit/Loss</t>
  </si>
  <si>
    <t>OWNER'S EQUITY STATEMENT</t>
  </si>
  <si>
    <t>Owner's Equity (Jan. 1)</t>
  </si>
  <si>
    <t>Owner's Equity (Dec. 31)*</t>
  </si>
  <si>
    <t>BALANCE SHEET</t>
  </si>
  <si>
    <t>Assets</t>
  </si>
  <si>
    <t>Quantity</t>
  </si>
  <si>
    <t>$/unit</t>
  </si>
  <si>
    <t>Value ($)</t>
  </si>
  <si>
    <t>Liabilities</t>
  </si>
  <si>
    <t>Value $</t>
  </si>
  <si>
    <t xml:space="preserve">    Cash: </t>
  </si>
  <si>
    <t>Notes Payable</t>
  </si>
  <si>
    <t xml:space="preserve">Grain (acres): </t>
  </si>
  <si>
    <t xml:space="preserve">Hay (acres): </t>
  </si>
  <si>
    <t>TOTAL LIABILITIES</t>
  </si>
  <si>
    <t xml:space="preserve">Fruit (acres): </t>
  </si>
  <si>
    <t xml:space="preserve">Cattle (# head): </t>
  </si>
  <si>
    <t>OWNER'S EQUITY (OE)</t>
  </si>
  <si>
    <t>Lease (# cattle):</t>
  </si>
  <si>
    <t xml:space="preserve">    Harvester: </t>
  </si>
  <si>
    <t xml:space="preserve">    Tractor: </t>
  </si>
  <si>
    <t xml:space="preserve">    TOTAL ASSETS</t>
  </si>
  <si>
    <t>TOTAL LIABILITIES + OWNER'S EQUITY</t>
  </si>
  <si>
    <t xml:space="preserve">From January 1 to December 31 of Year:  </t>
  </si>
  <si>
    <t xml:space="preserve">DATE:  </t>
  </si>
  <si>
    <t xml:space="preserve">Player's Name: </t>
  </si>
  <si>
    <t xml:space="preserve">Year:  </t>
  </si>
  <si>
    <t xml:space="preserve">      Date     Mo/week</t>
  </si>
  <si>
    <r>
      <t xml:space="preserve">Notes Payable </t>
    </r>
    <r>
      <rPr>
        <sz val="11"/>
        <rFont val="Arial"/>
        <family val="2"/>
      </rPr>
      <t>Cr</t>
    </r>
    <r>
      <rPr>
        <i/>
        <sz val="11"/>
        <rFont val="Arial"/>
        <family val="2"/>
      </rPr>
      <t>edit</t>
    </r>
  </si>
  <si>
    <t>Profitability Measures</t>
  </si>
  <si>
    <t>Return to Labor and Management = Net Income/Total Salaries for Labor and Mgt.</t>
  </si>
  <si>
    <t>Return on Assets = Net Income/[(Total Asset at Beginning of Year + Total Asset at End of Year)/2]</t>
  </si>
  <si>
    <t>Return on Owner’s Equity = Net Income/[(Total OE at Beginning of Year + Total OE at End of Year)/2]</t>
  </si>
  <si>
    <t>Return to Net Worth = Net Income/Owner’s Equity</t>
  </si>
  <si>
    <t>Change in Net Worth = (Ending Owner’s Equity - Beginning OE)/Beginning OE</t>
  </si>
  <si>
    <r>
      <t>Productivity &amp; Efficiency Formula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= Output Units/Input Units</t>
    </r>
  </si>
  <si>
    <t>Formulas for Labor, Crop, or Animal Productivity and Efficiency depends on the type of enterprise and nature of the business</t>
  </si>
  <si>
    <t>Net Income</t>
  </si>
  <si>
    <t>Total Income</t>
  </si>
  <si>
    <t>Total Expense</t>
  </si>
  <si>
    <t>Net Income = Total Income less Total Expense</t>
  </si>
  <si>
    <t>Beginning Balances</t>
  </si>
  <si>
    <t>Assets - Beginning of Year</t>
  </si>
  <si>
    <t>Assets - End of Year</t>
  </si>
  <si>
    <t xml:space="preserve">  Net Income</t>
  </si>
  <si>
    <t>Average Assets</t>
  </si>
  <si>
    <t xml:space="preserve">  Return on Assets</t>
  </si>
  <si>
    <t>OE - Beginning of Year</t>
  </si>
  <si>
    <t>OE - End of Year</t>
  </si>
  <si>
    <t>Average OE</t>
  </si>
  <si>
    <t xml:space="preserve">  Return on Owner's Equity</t>
  </si>
  <si>
    <t>Owner's Equity</t>
  </si>
  <si>
    <t xml:space="preserve">  Return on Net Worth</t>
  </si>
  <si>
    <t>Ending Owner's Equity</t>
  </si>
  <si>
    <t>Beginning Owner's Equity</t>
  </si>
  <si>
    <t xml:space="preserve">  Change in Net Worth</t>
  </si>
  <si>
    <t>Total Assets</t>
  </si>
  <si>
    <t xml:space="preserve">  Equity Ratio</t>
  </si>
  <si>
    <t>Total Liabilities</t>
  </si>
  <si>
    <t xml:space="preserve">  Debt Ratio</t>
  </si>
  <si>
    <t>Salary</t>
  </si>
  <si>
    <t xml:space="preserve">  Return to Labor &amp; Management</t>
  </si>
  <si>
    <t>Leverage: Equity Ratio = Owner’s Equity/Total Assets</t>
  </si>
  <si>
    <t>Solvency: Debt Ratio = Total Liabilities/Total Assets</t>
  </si>
  <si>
    <t>Production Efficiencies</t>
  </si>
  <si>
    <t>You may wish to put your production efficiencies here</t>
  </si>
  <si>
    <t>Jeff Maierhofer</t>
  </si>
  <si>
    <t>Kent Weber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</si>
</sst>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164" formatCode="[$-409]mmmm\ d\,\ yyyy;@"/>
    <numFmt numFmtId="165" formatCode="0.000"/>
    <numFmt numFmtId="166" formatCode="#,##0.000"/>
    <numFmt numFmtId="167" formatCode="&quot;$&quot;#,##0"/>
    <numFmt numFmtId="168" formatCode="0.00_);[Red]\(0.00\)"/>
    <numFmt numFmtId="169" formatCode="0.00_);\(0.00\)"/>
  </numFmts>
  <fonts count="18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26"/>
      <name val="Arial Black"/>
      <family val="2"/>
    </font>
    <font>
      <i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</font>
    <font>
      <sz val="12"/>
      <name val="Arial"/>
      <family val="2"/>
    </font>
    <font>
      <sz val="11"/>
      <name val="Arial"/>
      <family val="2"/>
    </font>
    <font>
      <sz val="8"/>
      <color indexed="81"/>
      <name val="Tahoma"/>
      <family val="2"/>
    </font>
    <font>
      <u/>
      <sz val="12"/>
      <name val="Arial"/>
      <family val="2"/>
    </font>
    <font>
      <sz val="10"/>
      <color indexed="10"/>
      <name val="Arial"/>
    </font>
    <font>
      <sz val="10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5" fillId="2" borderId="1" xfId="0" applyFont="1" applyFill="1" applyBorder="1" applyAlignment="1" applyProtection="1">
      <alignment horizontal="right"/>
    </xf>
    <xf numFmtId="0" fontId="0" fillId="2" borderId="1" xfId="0" applyFill="1" applyBorder="1" applyProtection="1"/>
    <xf numFmtId="0" fontId="6" fillId="2" borderId="2" xfId="0" applyFont="1" applyFill="1" applyBorder="1" applyAlignment="1" applyProtection="1"/>
    <xf numFmtId="0" fontId="0" fillId="3" borderId="0" xfId="0" applyFill="1" applyProtection="1"/>
    <xf numFmtId="0" fontId="5" fillId="4" borderId="3" xfId="0" applyFont="1" applyFill="1" applyBorder="1" applyAlignment="1" applyProtection="1">
      <alignment horizontal="center" wrapText="1"/>
    </xf>
    <xf numFmtId="0" fontId="5" fillId="4" borderId="3" xfId="0" applyFont="1" applyFill="1" applyBorder="1" applyAlignment="1" applyProtection="1">
      <alignment horizontal="center" vertical="center"/>
    </xf>
    <xf numFmtId="16" fontId="0" fillId="3" borderId="3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3" fontId="0" fillId="3" borderId="3" xfId="0" applyNumberFormat="1" applyFill="1" applyBorder="1" applyProtection="1">
      <protection locked="0"/>
    </xf>
    <xf numFmtId="3" fontId="0" fillId="3" borderId="3" xfId="0" applyNumberFormat="1" applyFill="1" applyBorder="1" applyProtection="1"/>
    <xf numFmtId="0" fontId="6" fillId="2" borderId="1" xfId="0" applyFont="1" applyFill="1" applyBorder="1" applyAlignment="1" applyProtection="1"/>
    <xf numFmtId="0" fontId="7" fillId="3" borderId="0" xfId="0" applyFont="1" applyFill="1" applyBorder="1" applyAlignment="1" applyProtection="1">
      <alignment horizontal="center"/>
    </xf>
    <xf numFmtId="0" fontId="10" fillId="4" borderId="4" xfId="0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center"/>
    </xf>
    <xf numFmtId="0" fontId="10" fillId="4" borderId="2" xfId="0" applyFont="1" applyFill="1" applyBorder="1" applyAlignment="1" applyProtection="1">
      <alignment horizontal="center"/>
    </xf>
    <xf numFmtId="0" fontId="10" fillId="4" borderId="3" xfId="0" applyFont="1" applyFill="1" applyBorder="1" applyAlignment="1" applyProtection="1">
      <alignment horizontal="center"/>
    </xf>
    <xf numFmtId="8" fontId="11" fillId="3" borderId="3" xfId="0" applyNumberFormat="1" applyFont="1" applyFill="1" applyBorder="1" applyAlignment="1" applyProtection="1">
      <alignment horizontal="center" vertical="center"/>
    </xf>
    <xf numFmtId="164" fontId="4" fillId="3" borderId="5" xfId="0" applyNumberFormat="1" applyFont="1" applyFill="1" applyBorder="1" applyAlignment="1" applyProtection="1">
      <alignment horizontal="center" wrapText="1"/>
      <protection locked="0"/>
    </xf>
    <xf numFmtId="0" fontId="0" fillId="3" borderId="6" xfId="0" applyFill="1" applyBorder="1" applyAlignment="1" applyProtection="1"/>
    <xf numFmtId="0" fontId="0" fillId="3" borderId="5" xfId="0" applyFill="1" applyBorder="1" applyAlignment="1" applyProtection="1"/>
    <xf numFmtId="0" fontId="0" fillId="3" borderId="5" xfId="0" applyFill="1" applyBorder="1" applyAlignment="1" applyProtection="1">
      <alignment vertical="top"/>
    </xf>
    <xf numFmtId="0" fontId="0" fillId="3" borderId="7" xfId="0" applyFill="1" applyBorder="1" applyAlignment="1" applyProtection="1"/>
    <xf numFmtId="0" fontId="5" fillId="3" borderId="4" xfId="0" applyFont="1" applyFill="1" applyBorder="1" applyAlignment="1" applyProtection="1">
      <alignment horizontal="right"/>
    </xf>
    <xf numFmtId="0" fontId="12" fillId="3" borderId="1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left"/>
    </xf>
    <xf numFmtId="0" fontId="4" fillId="0" borderId="9" xfId="0" applyFont="1" applyFill="1" applyBorder="1" applyAlignment="1" applyProtection="1">
      <alignment horizontal="left"/>
    </xf>
    <xf numFmtId="8" fontId="10" fillId="3" borderId="3" xfId="0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/>
    <xf numFmtId="8" fontId="11" fillId="3" borderId="3" xfId="0" applyNumberFormat="1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horizontal="right"/>
    </xf>
    <xf numFmtId="8" fontId="13" fillId="3" borderId="2" xfId="0" applyNumberFormat="1" applyFont="1" applyFill="1" applyBorder="1" applyAlignment="1" applyProtection="1"/>
    <xf numFmtId="8" fontId="12" fillId="3" borderId="2" xfId="0" applyNumberFormat="1" applyFont="1" applyFill="1" applyBorder="1" applyAlignment="1" applyProtection="1"/>
    <xf numFmtId="3" fontId="12" fillId="3" borderId="1" xfId="0" applyNumberFormat="1" applyFont="1" applyFill="1" applyBorder="1" applyAlignment="1" applyProtection="1">
      <alignment horizontal="center"/>
      <protection locked="0"/>
    </xf>
    <xf numFmtId="8" fontId="11" fillId="3" borderId="2" xfId="0" applyNumberFormat="1" applyFont="1" applyFill="1" applyBorder="1" applyAlignment="1" applyProtection="1">
      <alignment horizontal="center" vertical="center"/>
    </xf>
    <xf numFmtId="8" fontId="11" fillId="3" borderId="10" xfId="0" applyNumberFormat="1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 wrapText="1"/>
    </xf>
    <xf numFmtId="0" fontId="0" fillId="0" borderId="7" xfId="0" applyBorder="1" applyAlignment="1" applyProtection="1">
      <alignment horizontal="center" wrapText="1"/>
    </xf>
    <xf numFmtId="0" fontId="0" fillId="3" borderId="3" xfId="0" applyFill="1" applyBorder="1" applyProtection="1"/>
    <xf numFmtId="0" fontId="0" fillId="3" borderId="0" xfId="0" applyFill="1"/>
    <xf numFmtId="0" fontId="0" fillId="0" borderId="0" xfId="0" applyFill="1"/>
    <xf numFmtId="0" fontId="0" fillId="2" borderId="1" xfId="0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/>
    </xf>
    <xf numFmtId="0" fontId="0" fillId="0" borderId="3" xfId="0" applyBorder="1"/>
    <xf numFmtId="0" fontId="0" fillId="0" borderId="0" xfId="0" applyProtection="1"/>
    <xf numFmtId="0" fontId="0" fillId="4" borderId="0" xfId="0" applyFill="1"/>
    <xf numFmtId="0" fontId="0" fillId="4" borderId="0" xfId="0" applyFill="1" applyAlignment="1"/>
    <xf numFmtId="0" fontId="10" fillId="4" borderId="0" xfId="0" applyFont="1" applyFill="1"/>
    <xf numFmtId="0" fontId="10" fillId="4" borderId="0" xfId="0" applyFont="1" applyFill="1" applyAlignment="1"/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16" fontId="0" fillId="0" borderId="0" xfId="0" applyNumberFormat="1" applyProtection="1"/>
    <xf numFmtId="0" fontId="12" fillId="3" borderId="0" xfId="0" applyFont="1" applyFill="1"/>
    <xf numFmtId="0" fontId="12" fillId="3" borderId="0" xfId="0" applyFont="1" applyFill="1" applyAlignment="1">
      <alignment horizontal="left" indent="3"/>
    </xf>
    <xf numFmtId="3" fontId="0" fillId="3" borderId="0" xfId="0" applyNumberFormat="1" applyFill="1"/>
    <xf numFmtId="0" fontId="16" fillId="3" borderId="0" xfId="0" applyFont="1" applyFill="1"/>
    <xf numFmtId="0" fontId="12" fillId="3" borderId="0" xfId="0" applyFont="1" applyFill="1" applyAlignment="1"/>
    <xf numFmtId="0" fontId="0" fillId="3" borderId="0" xfId="0" applyFill="1" applyAlignment="1"/>
    <xf numFmtId="0" fontId="16" fillId="3" borderId="0" xfId="0" applyFont="1" applyFill="1" applyAlignment="1"/>
    <xf numFmtId="165" fontId="0" fillId="3" borderId="0" xfId="0" applyNumberFormat="1" applyFill="1"/>
    <xf numFmtId="166" fontId="16" fillId="3" borderId="0" xfId="0" applyNumberFormat="1" applyFont="1" applyFill="1"/>
    <xf numFmtId="0" fontId="15" fillId="3" borderId="0" xfId="0" applyFont="1" applyFill="1" applyAlignment="1">
      <alignment horizontal="left"/>
    </xf>
    <xf numFmtId="8" fontId="12" fillId="3" borderId="2" xfId="0" applyNumberFormat="1" applyFont="1" applyFill="1" applyBorder="1" applyAlignment="1" applyProtection="1">
      <alignment horizontal="right"/>
    </xf>
    <xf numFmtId="167" fontId="0" fillId="3" borderId="0" xfId="0" applyNumberFormat="1" applyFill="1"/>
    <xf numFmtId="10" fontId="16" fillId="3" borderId="0" xfId="0" applyNumberFormat="1" applyFont="1" applyFill="1"/>
    <xf numFmtId="5" fontId="0" fillId="3" borderId="0" xfId="0" applyNumberFormat="1" applyFill="1"/>
    <xf numFmtId="5" fontId="1" fillId="3" borderId="5" xfId="0" applyNumberFormat="1" applyFont="1" applyFill="1" applyBorder="1"/>
    <xf numFmtId="5" fontId="0" fillId="3" borderId="5" xfId="0" applyNumberFormat="1" applyFill="1" applyBorder="1"/>
    <xf numFmtId="5" fontId="16" fillId="3" borderId="0" xfId="0" applyNumberFormat="1" applyFont="1" applyFill="1"/>
    <xf numFmtId="7" fontId="0" fillId="3" borderId="0" xfId="0" applyNumberFormat="1" applyFill="1"/>
    <xf numFmtId="37" fontId="0" fillId="3" borderId="0" xfId="0" applyNumberFormat="1" applyFill="1"/>
    <xf numFmtId="5" fontId="0" fillId="3" borderId="0" xfId="0" applyNumberFormat="1" applyFill="1" applyAlignment="1">
      <alignment horizontal="right"/>
    </xf>
    <xf numFmtId="2" fontId="16" fillId="3" borderId="0" xfId="0" applyNumberFormat="1" applyFont="1" applyFill="1"/>
    <xf numFmtId="168" fontId="0" fillId="3" borderId="3" xfId="0" applyNumberFormat="1" applyFill="1" applyBorder="1" applyProtection="1">
      <protection locked="0"/>
    </xf>
    <xf numFmtId="168" fontId="0" fillId="0" borderId="3" xfId="0" applyNumberFormat="1" applyBorder="1"/>
    <xf numFmtId="168" fontId="0" fillId="3" borderId="3" xfId="0" applyNumberFormat="1" applyFill="1" applyBorder="1" applyProtection="1"/>
    <xf numFmtId="169" fontId="0" fillId="3" borderId="3" xfId="0" applyNumberFormat="1" applyFill="1" applyBorder="1" applyProtection="1">
      <protection locked="0"/>
    </xf>
    <xf numFmtId="169" fontId="0" fillId="0" borderId="3" xfId="0" applyNumberFormat="1" applyBorder="1"/>
    <xf numFmtId="169" fontId="0" fillId="3" borderId="3" xfId="0" applyNumberFormat="1" applyFill="1" applyBorder="1" applyProtection="1"/>
    <xf numFmtId="0" fontId="5" fillId="2" borderId="4" xfId="0" applyFont="1" applyFill="1" applyBorder="1" applyAlignment="1" applyProtection="1">
      <alignment horizontal="right"/>
    </xf>
    <xf numFmtId="0" fontId="5" fillId="2" borderId="1" xfId="0" applyFont="1" applyFill="1" applyBorder="1" applyAlignment="1" applyProtection="1">
      <alignment horizontal="right"/>
    </xf>
    <xf numFmtId="0" fontId="7" fillId="5" borderId="0" xfId="0" applyFont="1" applyFill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8" fontId="11" fillId="3" borderId="12" xfId="0" applyNumberFormat="1" applyFont="1" applyFill="1" applyBorder="1" applyAlignment="1" applyProtection="1">
      <alignment horizontal="center" vertical="center"/>
    </xf>
    <xf numFmtId="8" fontId="11" fillId="3" borderId="7" xfId="0" applyNumberFormat="1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left"/>
    </xf>
    <xf numFmtId="0" fontId="4" fillId="4" borderId="1" xfId="0" applyFont="1" applyFill="1" applyBorder="1" applyAlignment="1" applyProtection="1">
      <alignment horizontal="left"/>
    </xf>
    <xf numFmtId="0" fontId="4" fillId="4" borderId="2" xfId="0" applyFont="1" applyFill="1" applyBorder="1" applyAlignment="1" applyProtection="1">
      <alignment horizontal="left"/>
    </xf>
    <xf numFmtId="0" fontId="10" fillId="4" borderId="4" xfId="0" applyFont="1" applyFill="1" applyBorder="1" applyAlignment="1" applyProtection="1">
      <alignment horizontal="center"/>
    </xf>
    <xf numFmtId="0" fontId="10" fillId="4" borderId="2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0" fontId="4" fillId="3" borderId="4" xfId="0" applyFont="1" applyFill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left"/>
    </xf>
    <xf numFmtId="0" fontId="4" fillId="4" borderId="3" xfId="0" applyFont="1" applyFill="1" applyBorder="1" applyAlignment="1" applyProtection="1">
      <alignment horizontal="left"/>
    </xf>
    <xf numFmtId="8" fontId="11" fillId="3" borderId="3" xfId="0" applyNumberFormat="1" applyFont="1" applyFill="1" applyBorder="1" applyAlignment="1" applyProtection="1">
      <alignment horizontal="center" vertical="center"/>
      <protection locked="0"/>
    </xf>
    <xf numFmtId="8" fontId="11" fillId="3" borderId="3" xfId="0" applyNumberFormat="1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9" fillId="3" borderId="10" xfId="0" applyFont="1" applyFill="1" applyBorder="1" applyAlignment="1" applyProtection="1">
      <alignment horizontal="center"/>
    </xf>
    <xf numFmtId="0" fontId="5" fillId="3" borderId="11" xfId="0" applyFont="1" applyFill="1" applyBorder="1" applyAlignment="1" applyProtection="1">
      <alignment horizontal="right" wrapText="1"/>
    </xf>
    <xf numFmtId="0" fontId="5" fillId="3" borderId="0" xfId="0" applyFont="1" applyFill="1" applyBorder="1" applyAlignment="1" applyProtection="1">
      <alignment horizontal="right" wrapText="1"/>
    </xf>
    <xf numFmtId="0" fontId="4" fillId="3" borderId="0" xfId="0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 wrapText="1"/>
    </xf>
    <xf numFmtId="8" fontId="11" fillId="3" borderId="6" xfId="0" applyNumberFormat="1" applyFont="1" applyFill="1" applyBorder="1" applyAlignment="1" applyProtection="1">
      <alignment horizontal="center" vertical="center"/>
    </xf>
    <xf numFmtId="8" fontId="11" fillId="3" borderId="5" xfId="0" applyNumberFormat="1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left"/>
    </xf>
    <xf numFmtId="0" fontId="9" fillId="3" borderId="9" xfId="0" applyFont="1" applyFill="1" applyBorder="1" applyAlignment="1" applyProtection="1">
      <alignment horizontal="left"/>
    </xf>
    <xf numFmtId="0" fontId="9" fillId="3" borderId="10" xfId="0" applyFont="1" applyFill="1" applyBorder="1" applyAlignment="1" applyProtection="1">
      <alignment horizontal="left"/>
    </xf>
    <xf numFmtId="0" fontId="10" fillId="4" borderId="3" xfId="0" applyFont="1" applyFill="1" applyBorder="1" applyAlignment="1" applyProtection="1">
      <alignment horizontal="center"/>
    </xf>
    <xf numFmtId="0" fontId="5" fillId="3" borderId="6" xfId="0" quotePrefix="1" applyFont="1" applyFill="1" applyBorder="1" applyAlignment="1" applyProtection="1">
      <alignment horizontal="right"/>
    </xf>
    <xf numFmtId="0" fontId="0" fillId="0" borderId="5" xfId="0" applyBorder="1" applyAlignment="1" applyProtection="1">
      <alignment horizontal="right"/>
    </xf>
    <xf numFmtId="0" fontId="5" fillId="2" borderId="4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7" fillId="5" borderId="4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/>
    </xf>
    <xf numFmtId="0" fontId="7" fillId="5" borderId="2" xfId="0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8</xdr:row>
      <xdr:rowOff>28575</xdr:rowOff>
    </xdr:from>
    <xdr:to>
      <xdr:col>0</xdr:col>
      <xdr:colOff>104775</xdr:colOff>
      <xdr:row>9</xdr:row>
      <xdr:rowOff>66675</xdr:rowOff>
    </xdr:to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28575" y="2124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8</xdr:row>
      <xdr:rowOff>28575</xdr:rowOff>
    </xdr:from>
    <xdr:to>
      <xdr:col>0</xdr:col>
      <xdr:colOff>104775</xdr:colOff>
      <xdr:row>9</xdr:row>
      <xdr:rowOff>66675</xdr:rowOff>
    </xdr:to>
    <xdr:sp macro="" textlink="">
      <xdr:nvSpPr>
        <xdr:cNvPr id="4101" name="Text Box 1"/>
        <xdr:cNvSpPr txBox="1">
          <a:spLocks noChangeArrowheads="1"/>
        </xdr:cNvSpPr>
      </xdr:nvSpPr>
      <xdr:spPr bwMode="auto">
        <a:xfrm>
          <a:off x="28575" y="2124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8</xdr:row>
      <xdr:rowOff>28575</xdr:rowOff>
    </xdr:from>
    <xdr:to>
      <xdr:col>0</xdr:col>
      <xdr:colOff>104775</xdr:colOff>
      <xdr:row>9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8575" y="2124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8</xdr:row>
      <xdr:rowOff>28575</xdr:rowOff>
    </xdr:from>
    <xdr:to>
      <xdr:col>0</xdr:col>
      <xdr:colOff>104775</xdr:colOff>
      <xdr:row>9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8575" y="2124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8</xdr:row>
      <xdr:rowOff>28575</xdr:rowOff>
    </xdr:from>
    <xdr:to>
      <xdr:col>0</xdr:col>
      <xdr:colOff>104775</xdr:colOff>
      <xdr:row>9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8575" y="2124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1"/>
  <sheetViews>
    <sheetView workbookViewId="0">
      <pane ySplit="4" topLeftCell="A13" activePane="bottomLeft" state="frozen"/>
      <selection pane="bottomLeft" activeCell="B17" sqref="B17"/>
    </sheetView>
  </sheetViews>
  <sheetFormatPr defaultRowHeight="12.75"/>
  <cols>
    <col min="1" max="1" width="12.7109375" customWidth="1"/>
    <col min="2" max="2" width="30.7109375" customWidth="1"/>
    <col min="3" max="8" width="12.7109375" customWidth="1"/>
  </cols>
  <sheetData>
    <row r="1" spans="1:27" ht="15">
      <c r="A1" s="83" t="s">
        <v>45</v>
      </c>
      <c r="B1" s="84"/>
      <c r="C1" s="11" t="s">
        <v>87</v>
      </c>
      <c r="D1" s="2"/>
      <c r="E1" s="2"/>
      <c r="F1" s="33" t="s">
        <v>46</v>
      </c>
      <c r="G1" s="44">
        <v>1</v>
      </c>
      <c r="H1" s="3"/>
      <c r="AA1" t="s">
        <v>0</v>
      </c>
    </row>
    <row r="2" spans="1:27">
      <c r="B2" s="4"/>
      <c r="C2" s="4"/>
      <c r="D2" s="4"/>
      <c r="E2" s="4"/>
      <c r="F2" s="4"/>
      <c r="G2" s="4"/>
      <c r="H2" s="4"/>
    </row>
    <row r="3" spans="1:27" ht="41.25">
      <c r="A3" s="85" t="s">
        <v>4</v>
      </c>
      <c r="B3" s="85"/>
      <c r="C3" s="85"/>
      <c r="D3" s="85"/>
      <c r="E3" s="85"/>
      <c r="F3" s="85"/>
      <c r="G3" s="85"/>
      <c r="H3" s="85"/>
    </row>
    <row r="4" spans="1:27" ht="45">
      <c r="A4" s="5" t="s">
        <v>47</v>
      </c>
      <c r="B4" s="6" t="s">
        <v>5</v>
      </c>
      <c r="C4" s="5" t="s">
        <v>6</v>
      </c>
      <c r="D4" s="5" t="s">
        <v>7</v>
      </c>
      <c r="E4" s="5" t="s">
        <v>48</v>
      </c>
      <c r="F4" s="5" t="s">
        <v>8</v>
      </c>
      <c r="G4" s="5" t="s">
        <v>9</v>
      </c>
      <c r="H4" s="5" t="s">
        <v>10</v>
      </c>
    </row>
    <row r="5" spans="1:27">
      <c r="A5" s="55">
        <v>37987</v>
      </c>
      <c r="B5" s="47" t="s">
        <v>61</v>
      </c>
      <c r="C5" s="32">
        <v>0</v>
      </c>
      <c r="D5" s="32">
        <v>0</v>
      </c>
      <c r="E5" s="77">
        <v>0</v>
      </c>
      <c r="F5" s="8">
        <v>0</v>
      </c>
      <c r="G5" s="8">
        <v>0</v>
      </c>
      <c r="H5" s="77">
        <v>0</v>
      </c>
    </row>
    <row r="6" spans="1:27">
      <c r="A6" s="7">
        <v>37987</v>
      </c>
      <c r="B6" s="8" t="s">
        <v>11</v>
      </c>
      <c r="C6" s="9">
        <v>20000</v>
      </c>
      <c r="D6" s="9">
        <v>20000</v>
      </c>
      <c r="E6" s="77"/>
      <c r="F6" s="8"/>
      <c r="G6" s="8"/>
      <c r="H6" s="77"/>
    </row>
    <row r="7" spans="1:27">
      <c r="A7" s="7">
        <v>37987</v>
      </c>
      <c r="B7" s="8" t="s">
        <v>12</v>
      </c>
      <c r="C7" s="9">
        <v>20000</v>
      </c>
      <c r="D7" s="9">
        <v>20000</v>
      </c>
      <c r="E7" s="77"/>
      <c r="F7" s="8"/>
      <c r="G7" s="8"/>
      <c r="H7" s="77"/>
    </row>
    <row r="8" spans="1:27">
      <c r="A8" s="7">
        <v>37987</v>
      </c>
      <c r="B8" s="8" t="s">
        <v>13</v>
      </c>
      <c r="C8" s="9"/>
      <c r="D8" s="8"/>
      <c r="E8" s="77">
        <v>5000</v>
      </c>
      <c r="F8" s="8"/>
      <c r="G8" s="8"/>
      <c r="H8" s="77">
        <v>5000</v>
      </c>
    </row>
    <row r="9" spans="1:27">
      <c r="A9" s="7"/>
      <c r="B9" s="8"/>
      <c r="C9" s="9"/>
      <c r="D9" s="8"/>
      <c r="E9" s="77"/>
      <c r="F9" s="8"/>
      <c r="G9" s="8"/>
      <c r="H9" s="77"/>
    </row>
    <row r="10" spans="1:27">
      <c r="A10" s="7"/>
      <c r="B10" s="8"/>
      <c r="C10" s="8"/>
      <c r="D10" s="8"/>
      <c r="E10" s="77"/>
      <c r="F10" s="8"/>
      <c r="G10" s="8"/>
      <c r="H10" s="77"/>
    </row>
    <row r="11" spans="1:27">
      <c r="A11" s="7"/>
      <c r="B11" s="8"/>
      <c r="C11" s="8"/>
      <c r="D11" s="8"/>
      <c r="E11" s="77"/>
      <c r="F11" s="8"/>
      <c r="G11" s="8"/>
      <c r="H11" s="77"/>
    </row>
    <row r="12" spans="1:27">
      <c r="A12" s="7"/>
      <c r="B12" s="8"/>
      <c r="C12" s="8"/>
      <c r="D12" s="8"/>
      <c r="E12" s="77"/>
      <c r="F12" s="8"/>
      <c r="G12" s="8"/>
      <c r="H12" s="77"/>
    </row>
    <row r="13" spans="1:27">
      <c r="A13" s="7"/>
      <c r="B13" s="8"/>
      <c r="C13" s="8"/>
      <c r="D13" s="8"/>
      <c r="E13" s="77"/>
      <c r="F13" s="9"/>
      <c r="G13" s="8"/>
      <c r="H13" s="77"/>
    </row>
    <row r="14" spans="1:27">
      <c r="A14" s="7"/>
      <c r="B14" s="8"/>
      <c r="C14" s="8"/>
      <c r="D14" s="8"/>
      <c r="E14" s="77"/>
      <c r="F14" s="8"/>
      <c r="G14" s="9"/>
      <c r="H14" s="77"/>
    </row>
    <row r="15" spans="1:27">
      <c r="A15" s="7"/>
      <c r="B15" s="8"/>
      <c r="C15" s="8"/>
      <c r="D15" s="8"/>
      <c r="E15" s="77"/>
      <c r="F15" s="9"/>
      <c r="G15" s="8"/>
      <c r="H15" s="77"/>
    </row>
    <row r="16" spans="1:27">
      <c r="A16" s="7"/>
      <c r="B16" s="8"/>
      <c r="C16" s="8"/>
      <c r="D16" s="8"/>
      <c r="E16" s="77"/>
      <c r="F16" s="8"/>
      <c r="G16" s="8"/>
      <c r="H16" s="77"/>
    </row>
    <row r="17" spans="1:8">
      <c r="A17" s="7"/>
      <c r="B17" s="8"/>
      <c r="C17" s="8"/>
      <c r="D17" s="8"/>
      <c r="E17" s="77"/>
      <c r="F17" s="8"/>
      <c r="G17" s="8"/>
      <c r="H17" s="77"/>
    </row>
    <row r="18" spans="1:8">
      <c r="A18" s="7"/>
      <c r="B18" s="8"/>
      <c r="C18" s="8"/>
      <c r="D18" s="8"/>
      <c r="E18" s="77"/>
      <c r="F18" s="8"/>
      <c r="G18" s="9"/>
      <c r="H18" s="77"/>
    </row>
    <row r="19" spans="1:8">
      <c r="A19" s="7"/>
      <c r="B19" s="8"/>
      <c r="C19" s="8"/>
      <c r="D19" s="8"/>
      <c r="E19" s="77"/>
      <c r="F19" s="8"/>
      <c r="G19" s="8"/>
      <c r="H19" s="77"/>
    </row>
    <row r="20" spans="1:8">
      <c r="A20" s="7"/>
      <c r="B20" s="8"/>
      <c r="C20" s="8"/>
      <c r="D20" s="8"/>
      <c r="E20" s="77"/>
      <c r="F20" s="9"/>
      <c r="G20" s="8"/>
      <c r="H20" s="77"/>
    </row>
    <row r="21" spans="1:8">
      <c r="A21" s="7"/>
      <c r="B21" s="8"/>
      <c r="C21" s="8"/>
      <c r="D21" s="8"/>
      <c r="E21" s="77"/>
      <c r="F21" s="8"/>
      <c r="G21" s="8"/>
      <c r="H21" s="77"/>
    </row>
    <row r="22" spans="1:8">
      <c r="A22" s="8"/>
      <c r="B22" s="8"/>
      <c r="C22" s="8"/>
      <c r="D22" s="8"/>
      <c r="E22" s="77"/>
      <c r="F22" s="8"/>
      <c r="G22" s="8"/>
      <c r="H22" s="77"/>
    </row>
    <row r="23" spans="1:8">
      <c r="A23" s="8"/>
      <c r="B23" s="8"/>
      <c r="C23" s="10"/>
      <c r="D23" s="9"/>
      <c r="E23" s="77"/>
      <c r="F23" s="9"/>
      <c r="G23" s="9"/>
      <c r="H23" s="77"/>
    </row>
    <row r="24" spans="1:8">
      <c r="A24" s="8"/>
      <c r="B24" s="8"/>
      <c r="C24" s="8"/>
      <c r="D24" s="8"/>
      <c r="E24" s="77"/>
      <c r="F24" s="8"/>
      <c r="G24" s="8"/>
      <c r="H24" s="77"/>
    </row>
    <row r="25" spans="1:8">
      <c r="A25" s="8"/>
      <c r="B25" s="8"/>
      <c r="C25" s="8"/>
      <c r="D25" s="8"/>
      <c r="E25" s="77"/>
      <c r="F25" s="8"/>
      <c r="G25" s="8"/>
      <c r="H25" s="77"/>
    </row>
    <row r="26" spans="1:8">
      <c r="A26" s="8"/>
      <c r="B26" s="8"/>
      <c r="C26" s="8"/>
      <c r="D26" s="8"/>
      <c r="E26" s="77"/>
      <c r="F26" s="8"/>
      <c r="G26" s="8"/>
      <c r="H26" s="77"/>
    </row>
    <row r="27" spans="1:8">
      <c r="A27" s="8"/>
      <c r="B27" s="8"/>
      <c r="C27" s="8"/>
      <c r="D27" s="8"/>
      <c r="E27" s="77"/>
      <c r="F27" s="8"/>
      <c r="G27" s="8"/>
      <c r="H27" s="77"/>
    </row>
    <row r="28" spans="1:8">
      <c r="A28" s="46"/>
      <c r="B28" s="46"/>
      <c r="C28" s="46"/>
      <c r="D28" s="46"/>
      <c r="E28" s="78"/>
      <c r="F28" s="46"/>
      <c r="G28" s="46"/>
      <c r="H28" s="78"/>
    </row>
    <row r="29" spans="1:8">
      <c r="A29" s="8"/>
      <c r="B29" s="8"/>
      <c r="C29" s="8"/>
      <c r="D29" s="8"/>
      <c r="E29" s="77"/>
      <c r="F29" s="8"/>
      <c r="G29" s="8"/>
      <c r="H29" s="77"/>
    </row>
    <row r="30" spans="1:8">
      <c r="A30" s="8"/>
      <c r="B30" s="8"/>
      <c r="C30" s="8"/>
      <c r="D30" s="8"/>
      <c r="E30" s="77"/>
      <c r="F30" s="8"/>
      <c r="G30" s="8"/>
      <c r="H30" s="77"/>
    </row>
    <row r="31" spans="1:8">
      <c r="A31" s="41"/>
      <c r="B31" s="41" t="s">
        <v>14</v>
      </c>
      <c r="C31" s="10">
        <f>SUM(C6:C30)</f>
        <v>40000</v>
      </c>
      <c r="D31" s="10">
        <f>SUM(D6:D30)</f>
        <v>40000</v>
      </c>
      <c r="E31" s="79">
        <f>SUM(E5:E30)</f>
        <v>5000</v>
      </c>
      <c r="F31" s="10">
        <f>SUM(F5:F30)</f>
        <v>0</v>
      </c>
      <c r="G31" s="10">
        <f>SUM(G5:G30)</f>
        <v>0</v>
      </c>
      <c r="H31" s="79">
        <f>SUM(H5:H26)</f>
        <v>5000</v>
      </c>
    </row>
    <row r="101" spans="1:27">
      <c r="A101" t="s">
        <v>1</v>
      </c>
      <c r="AA101" t="s">
        <v>2</v>
      </c>
    </row>
  </sheetData>
  <sheetProtection selectLockedCells="1"/>
  <protectedRanges>
    <protectedRange sqref="H5:H30" name="Cash"/>
    <protectedRange sqref="G5:G30" name="Expense"/>
    <protectedRange sqref="F5:F30" name="Income"/>
    <protectedRange sqref="E5:E30" name="Notes Payable"/>
    <protectedRange sqref="D6:D30" name="Equity"/>
    <protectedRange sqref="A6:A30" name="Date"/>
    <protectedRange sqref="B6:B30" name="Description"/>
    <protectedRange sqref="C6:C30" name="Asset Account"/>
  </protectedRanges>
  <customSheetViews>
    <customSheetView guid="{5252E996-7004-4128-9AAD-4197F2390DB3}" showRuler="0">
      <selection activeCell="A4" sqref="A4"/>
      <pageMargins left="0.75" right="0.75" top="1" bottom="1" header="0.5" footer="0.5"/>
      <headerFooter alignWithMargins="0"/>
    </customSheetView>
  </customSheetViews>
  <mergeCells count="2">
    <mergeCell ref="A1:B1"/>
    <mergeCell ref="A3:H3"/>
  </mergeCells>
  <phoneticPr fontId="2" type="noConversion"/>
  <dataValidations xWindow="73" yWindow="354" count="2">
    <dataValidation allowBlank="1" showInputMessage="1" showErrorMessage="1" promptTitle="Transaction" prompt="Enter a brief description on transaction_x000a_" sqref="B6:B30"/>
    <dataValidation allowBlank="1" showInputMessage="1" showErrorMessage="1" promptTitle="Date" prompt="Enter the date and week on board_x000a_" sqref="A7:A30"/>
  </dataValidations>
  <pageMargins left="0.74" right="0.75" top="1" bottom="1" header="0.5" footer="0.5"/>
  <pageSetup orientation="landscape" horizontalDpi="4294967293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1"/>
  <sheetViews>
    <sheetView topLeftCell="A6" workbookViewId="0">
      <selection activeCell="I38" sqref="I38"/>
    </sheetView>
  </sheetViews>
  <sheetFormatPr defaultRowHeight="12.75"/>
  <cols>
    <col min="1" max="1" width="12.42578125" customWidth="1"/>
    <col min="2" max="2" width="17.7109375" bestFit="1" customWidth="1"/>
    <col min="3" max="3" width="10.28515625" bestFit="1" customWidth="1"/>
    <col min="5" max="5" width="8.85546875" bestFit="1" customWidth="1"/>
    <col min="7" max="7" width="11.42578125" customWidth="1"/>
    <col min="8" max="8" width="14.28515625" customWidth="1"/>
  </cols>
  <sheetData>
    <row r="1" spans="1:8" ht="15">
      <c r="A1" s="83" t="s">
        <v>45</v>
      </c>
      <c r="B1" s="84"/>
      <c r="C1" s="11" t="str">
        <f>+'Transaction Register Year 1'!C1</f>
        <v>Kent Weber</v>
      </c>
      <c r="D1" s="2"/>
      <c r="E1" s="2"/>
      <c r="F1" s="33" t="s">
        <v>46</v>
      </c>
      <c r="G1" s="44">
        <v>4</v>
      </c>
      <c r="H1" s="3"/>
    </row>
    <row r="2" spans="1:8">
      <c r="B2" s="4"/>
      <c r="C2" s="4"/>
      <c r="D2" s="4"/>
      <c r="E2" s="4"/>
      <c r="F2" s="4"/>
      <c r="G2" s="4"/>
      <c r="H2" s="4"/>
    </row>
    <row r="3" spans="1:8" ht="41.25">
      <c r="A3" s="85" t="s">
        <v>4</v>
      </c>
      <c r="B3" s="85"/>
      <c r="C3" s="85"/>
      <c r="D3" s="85"/>
      <c r="E3" s="85"/>
      <c r="F3" s="85"/>
      <c r="G3" s="85"/>
      <c r="H3" s="85"/>
    </row>
    <row r="4" spans="1:8" ht="45">
      <c r="A4" s="5" t="s">
        <v>47</v>
      </c>
      <c r="B4" s="6" t="s">
        <v>5</v>
      </c>
      <c r="C4" s="5" t="s">
        <v>6</v>
      </c>
      <c r="D4" s="5" t="s">
        <v>7</v>
      </c>
      <c r="E4" s="5" t="s">
        <v>48</v>
      </c>
      <c r="F4" s="5" t="s">
        <v>8</v>
      </c>
      <c r="G4" s="5" t="s">
        <v>9</v>
      </c>
      <c r="H4" s="5" t="s">
        <v>10</v>
      </c>
    </row>
    <row r="5" spans="1:8">
      <c r="A5" s="55">
        <v>37987</v>
      </c>
      <c r="B5" s="47" t="s">
        <v>61</v>
      </c>
      <c r="C5" s="9">
        <f>+'Transaction Register Year 3'!C31</f>
        <v>40000</v>
      </c>
      <c r="D5" s="9">
        <f>+'Transaction Register Year 3'!D31</f>
        <v>40000</v>
      </c>
      <c r="E5" s="77">
        <f>+'Transaction Register Year 3'!E31</f>
        <v>5000</v>
      </c>
      <c r="F5" s="9">
        <v>0</v>
      </c>
      <c r="G5" s="9">
        <v>0</v>
      </c>
      <c r="H5" s="77">
        <f>+'Transaction Register Year 3'!H31</f>
        <v>5000</v>
      </c>
    </row>
    <row r="6" spans="1:8">
      <c r="A6" s="7"/>
      <c r="B6" s="8"/>
      <c r="C6" s="9"/>
      <c r="D6" s="9"/>
      <c r="E6" s="77"/>
      <c r="F6" s="8"/>
      <c r="G6" s="8"/>
      <c r="H6" s="77"/>
    </row>
    <row r="7" spans="1:8">
      <c r="A7" s="7"/>
      <c r="B7" s="8"/>
      <c r="C7" s="9"/>
      <c r="D7" s="9"/>
      <c r="E7" s="77"/>
      <c r="F7" s="8"/>
      <c r="G7" s="8"/>
      <c r="H7" s="77"/>
    </row>
    <row r="8" spans="1:8">
      <c r="A8" s="7"/>
      <c r="B8" s="8"/>
      <c r="C8" s="9"/>
      <c r="D8" s="8"/>
      <c r="E8" s="77"/>
      <c r="F8" s="8"/>
      <c r="G8" s="8"/>
      <c r="H8" s="77"/>
    </row>
    <row r="9" spans="1:8">
      <c r="A9" s="7"/>
      <c r="B9" s="8"/>
      <c r="C9" s="9"/>
      <c r="D9" s="8"/>
      <c r="E9" s="77"/>
      <c r="F9" s="8"/>
      <c r="G9" s="8"/>
      <c r="H9" s="77"/>
    </row>
    <row r="10" spans="1:8">
      <c r="A10" s="7"/>
      <c r="B10" s="8"/>
      <c r="C10" s="8"/>
      <c r="D10" s="8"/>
      <c r="E10" s="77"/>
      <c r="F10" s="8"/>
      <c r="G10" s="8"/>
      <c r="H10" s="77"/>
    </row>
    <row r="11" spans="1:8">
      <c r="A11" s="7"/>
      <c r="B11" s="8"/>
      <c r="C11" s="8"/>
      <c r="D11" s="8"/>
      <c r="E11" s="77"/>
      <c r="F11" s="8"/>
      <c r="G11" s="8"/>
      <c r="H11" s="77"/>
    </row>
    <row r="12" spans="1:8">
      <c r="A12" s="7"/>
      <c r="B12" s="8"/>
      <c r="C12" s="8"/>
      <c r="D12" s="8"/>
      <c r="E12" s="77"/>
      <c r="F12" s="8"/>
      <c r="G12" s="8"/>
      <c r="H12" s="77"/>
    </row>
    <row r="13" spans="1:8">
      <c r="A13" s="7"/>
      <c r="B13" s="8"/>
      <c r="C13" s="8"/>
      <c r="D13" s="8"/>
      <c r="E13" s="77"/>
      <c r="F13" s="9"/>
      <c r="G13" s="8"/>
      <c r="H13" s="77"/>
    </row>
    <row r="14" spans="1:8">
      <c r="A14" s="7"/>
      <c r="B14" s="8"/>
      <c r="C14" s="8"/>
      <c r="D14" s="8"/>
      <c r="E14" s="77"/>
      <c r="F14" s="8"/>
      <c r="G14" s="9"/>
      <c r="H14" s="77"/>
    </row>
    <row r="15" spans="1:8">
      <c r="A15" s="7"/>
      <c r="B15" s="8"/>
      <c r="C15" s="8"/>
      <c r="D15" s="8"/>
      <c r="E15" s="77"/>
      <c r="F15" s="9"/>
      <c r="G15" s="8"/>
      <c r="H15" s="77"/>
    </row>
    <row r="16" spans="1:8">
      <c r="A16" s="7"/>
      <c r="B16" s="8"/>
      <c r="C16" s="8"/>
      <c r="D16" s="8"/>
      <c r="E16" s="77"/>
      <c r="F16" s="8"/>
      <c r="G16" s="8"/>
      <c r="H16" s="77"/>
    </row>
    <row r="17" spans="1:8">
      <c r="A17" s="7"/>
      <c r="B17" s="8"/>
      <c r="C17" s="8"/>
      <c r="D17" s="8"/>
      <c r="E17" s="77"/>
      <c r="F17" s="8"/>
      <c r="G17" s="8"/>
      <c r="H17" s="77"/>
    </row>
    <row r="18" spans="1:8">
      <c r="A18" s="7"/>
      <c r="B18" s="8"/>
      <c r="C18" s="8"/>
      <c r="D18" s="8"/>
      <c r="E18" s="77"/>
      <c r="F18" s="8"/>
      <c r="G18" s="9"/>
      <c r="H18" s="77"/>
    </row>
    <row r="19" spans="1:8">
      <c r="A19" s="7"/>
      <c r="B19" s="8"/>
      <c r="C19" s="8"/>
      <c r="D19" s="8"/>
      <c r="E19" s="77"/>
      <c r="F19" s="8"/>
      <c r="G19" s="8"/>
      <c r="H19" s="77"/>
    </row>
    <row r="20" spans="1:8">
      <c r="A20" s="7"/>
      <c r="B20" s="8"/>
      <c r="C20" s="8"/>
      <c r="D20" s="8"/>
      <c r="E20" s="77"/>
      <c r="F20" s="9"/>
      <c r="G20" s="8"/>
      <c r="H20" s="77"/>
    </row>
    <row r="21" spans="1:8">
      <c r="A21" s="7"/>
      <c r="B21" s="8"/>
      <c r="C21" s="8"/>
      <c r="D21" s="8"/>
      <c r="E21" s="77"/>
      <c r="F21" s="8"/>
      <c r="G21" s="8"/>
      <c r="H21" s="77"/>
    </row>
    <row r="22" spans="1:8">
      <c r="A22" s="8"/>
      <c r="B22" s="8"/>
      <c r="C22" s="8"/>
      <c r="D22" s="8"/>
      <c r="E22" s="77"/>
      <c r="F22" s="8"/>
      <c r="G22" s="8"/>
      <c r="H22" s="77"/>
    </row>
    <row r="23" spans="1:8">
      <c r="A23" s="8"/>
      <c r="B23" s="8"/>
      <c r="C23" s="10"/>
      <c r="D23" s="9"/>
      <c r="E23" s="77"/>
      <c r="F23" s="9"/>
      <c r="G23" s="9"/>
      <c r="H23" s="77"/>
    </row>
    <row r="24" spans="1:8">
      <c r="A24" s="8"/>
      <c r="B24" s="8"/>
      <c r="C24" s="8"/>
      <c r="D24" s="8"/>
      <c r="E24" s="77"/>
      <c r="F24" s="8"/>
      <c r="G24" s="8"/>
      <c r="H24" s="77"/>
    </row>
    <row r="25" spans="1:8">
      <c r="A25" s="8"/>
      <c r="B25" s="8"/>
      <c r="C25" s="8"/>
      <c r="D25" s="8"/>
      <c r="E25" s="77"/>
      <c r="F25" s="8"/>
      <c r="G25" s="8"/>
      <c r="H25" s="77"/>
    </row>
    <row r="26" spans="1:8">
      <c r="A26" s="8"/>
      <c r="B26" s="8"/>
      <c r="C26" s="8"/>
      <c r="D26" s="8"/>
      <c r="E26" s="77"/>
      <c r="F26" s="8"/>
      <c r="G26" s="8"/>
      <c r="H26" s="77"/>
    </row>
    <row r="27" spans="1:8">
      <c r="A27" s="8"/>
      <c r="B27" s="8"/>
      <c r="C27" s="8"/>
      <c r="D27" s="8"/>
      <c r="E27" s="77"/>
      <c r="F27" s="8"/>
      <c r="G27" s="8"/>
      <c r="H27" s="77"/>
    </row>
    <row r="28" spans="1:8">
      <c r="A28" s="46"/>
      <c r="B28" s="46"/>
      <c r="C28" s="46"/>
      <c r="D28" s="46"/>
      <c r="E28" s="78"/>
      <c r="F28" s="46"/>
      <c r="G28" s="46"/>
      <c r="H28" s="78"/>
    </row>
    <row r="29" spans="1:8">
      <c r="A29" s="8"/>
      <c r="B29" s="8"/>
      <c r="C29" s="8"/>
      <c r="D29" s="8"/>
      <c r="E29" s="77"/>
      <c r="F29" s="8"/>
      <c r="G29" s="8"/>
      <c r="H29" s="77"/>
    </row>
    <row r="30" spans="1:8">
      <c r="A30" s="8"/>
      <c r="B30" s="8"/>
      <c r="C30" s="8"/>
      <c r="D30" s="8"/>
      <c r="E30" s="77"/>
      <c r="F30" s="8"/>
      <c r="G30" s="8"/>
      <c r="H30" s="77"/>
    </row>
    <row r="31" spans="1:8">
      <c r="A31" s="41"/>
      <c r="B31" s="41" t="s">
        <v>14</v>
      </c>
      <c r="C31" s="10">
        <f>SUM(C5:C26)</f>
        <v>40000</v>
      </c>
      <c r="D31" s="10">
        <f>SUM(D5:D26)</f>
        <v>40000</v>
      </c>
      <c r="E31" s="79">
        <f>SUM(E5:E26)</f>
        <v>5000</v>
      </c>
      <c r="F31" s="10">
        <f>SUM(F5:F30)</f>
        <v>0</v>
      </c>
      <c r="G31" s="10">
        <f>SUM(G5:G30)</f>
        <v>0</v>
      </c>
      <c r="H31" s="79">
        <f>SUM(H5:H26)</f>
        <v>5000</v>
      </c>
    </row>
  </sheetData>
  <protectedRanges>
    <protectedRange sqref="H6:H30" name="Cash"/>
    <protectedRange sqref="G6:G30" name="Expense"/>
    <protectedRange sqref="F5:F30 G5:H5 C5:E5" name="Income"/>
    <protectedRange sqref="E6:E30" name="Notes Payable"/>
    <protectedRange sqref="D6:D30" name="Equity"/>
    <protectedRange sqref="A6:A30" name="Date"/>
    <protectedRange sqref="B6:B30" name="Description"/>
    <protectedRange sqref="C6:C30" name="Asset Account"/>
  </protectedRanges>
  <mergeCells count="2">
    <mergeCell ref="A1:B1"/>
    <mergeCell ref="A3:H3"/>
  </mergeCells>
  <dataValidations count="2">
    <dataValidation allowBlank="1" showInputMessage="1" showErrorMessage="1" promptTitle="Date" prompt="Enter the date and week on board_x000a_" sqref="A7:A30"/>
    <dataValidation allowBlank="1" showInputMessage="1" showErrorMessage="1" promptTitle="Transaction" prompt="Enter a brief description on transaction_x000a_" sqref="B6:B30"/>
  </dataValidations>
  <pageMargins left="0.7" right="0.7" top="0.75" bottom="0.75" header="0.3" footer="0.3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6"/>
  <sheetViews>
    <sheetView topLeftCell="A12" workbookViewId="0">
      <selection activeCell="B21" sqref="B21"/>
    </sheetView>
  </sheetViews>
  <sheetFormatPr defaultRowHeight="12.75"/>
  <cols>
    <col min="1" max="1" width="18.7109375" customWidth="1"/>
    <col min="2" max="2" width="12.7109375" customWidth="1"/>
    <col min="3" max="4" width="15.7109375" customWidth="1"/>
    <col min="5" max="6" width="20.7109375" customWidth="1"/>
    <col min="7" max="7" width="15.7109375" customWidth="1"/>
  </cols>
  <sheetData>
    <row r="1" spans="1:7" ht="15">
      <c r="A1" s="118" t="s">
        <v>3</v>
      </c>
      <c r="B1" s="119"/>
      <c r="C1" s="11" t="str">
        <f>+'Transaction Register Year 1'!C1</f>
        <v>Kent Weber</v>
      </c>
      <c r="D1" s="30"/>
      <c r="E1" s="30"/>
      <c r="F1" s="31"/>
      <c r="G1" s="30"/>
    </row>
    <row r="3" spans="1:7" ht="41.25">
      <c r="A3" s="120" t="s">
        <v>15</v>
      </c>
      <c r="B3" s="121"/>
      <c r="C3" s="121"/>
      <c r="D3" s="121"/>
      <c r="E3" s="121"/>
      <c r="F3" s="121"/>
      <c r="G3" s="122"/>
    </row>
    <row r="4" spans="1:7" ht="41.25">
      <c r="A4" s="12"/>
      <c r="B4" s="12"/>
      <c r="C4" s="12"/>
      <c r="D4" s="12"/>
      <c r="E4" s="12"/>
      <c r="F4" s="12"/>
      <c r="G4" s="12"/>
    </row>
    <row r="5" spans="1:7" ht="20.25">
      <c r="A5" s="103" t="s">
        <v>16</v>
      </c>
      <c r="B5" s="104"/>
      <c r="C5" s="104"/>
      <c r="D5" s="104"/>
      <c r="E5" s="104"/>
      <c r="F5" s="104"/>
      <c r="G5" s="105"/>
    </row>
    <row r="6" spans="1:7" ht="15">
      <c r="A6" s="116" t="s">
        <v>43</v>
      </c>
      <c r="B6" s="117"/>
      <c r="C6" s="117"/>
      <c r="D6" s="117"/>
      <c r="E6" s="117"/>
      <c r="F6" s="39">
        <v>4</v>
      </c>
      <c r="G6" s="40"/>
    </row>
    <row r="7" spans="1:7" ht="15.75">
      <c r="A7" s="95" t="s">
        <v>17</v>
      </c>
      <c r="B7" s="123"/>
      <c r="C7" s="96"/>
      <c r="D7" s="95" t="s">
        <v>18</v>
      </c>
      <c r="E7" s="96"/>
      <c r="F7" s="95" t="s">
        <v>19</v>
      </c>
      <c r="G7" s="96"/>
    </row>
    <row r="8" spans="1:7" ht="15">
      <c r="A8" s="110">
        <f>+'Transaction Register Year 4'!F31</f>
        <v>0</v>
      </c>
      <c r="B8" s="111"/>
      <c r="C8" s="91"/>
      <c r="D8" s="110">
        <f>+'Transaction Register Year 4'!G31</f>
        <v>0</v>
      </c>
      <c r="E8" s="91"/>
      <c r="F8" s="110">
        <f>(A8-D8)</f>
        <v>0</v>
      </c>
      <c r="G8" s="91"/>
    </row>
    <row r="9" spans="1:7">
      <c r="A9" s="4"/>
      <c r="B9" s="4"/>
      <c r="C9" s="4"/>
      <c r="D9" s="4"/>
      <c r="E9" s="4"/>
      <c r="F9" s="4"/>
      <c r="G9" s="4"/>
    </row>
    <row r="10" spans="1:7">
      <c r="A10" s="4"/>
      <c r="B10" s="4"/>
      <c r="C10" s="4"/>
      <c r="D10" s="4"/>
      <c r="E10" s="4"/>
      <c r="F10" s="4"/>
      <c r="G10" s="4"/>
    </row>
    <row r="11" spans="1:7" ht="20.25">
      <c r="A11" s="112" t="s">
        <v>20</v>
      </c>
      <c r="B11" s="113"/>
      <c r="C11" s="113"/>
      <c r="D11" s="113"/>
      <c r="E11" s="113"/>
      <c r="F11" s="113"/>
      <c r="G11" s="114"/>
    </row>
    <row r="12" spans="1:7" ht="15">
      <c r="A12" s="116" t="s">
        <v>43</v>
      </c>
      <c r="B12" s="117"/>
      <c r="C12" s="117"/>
      <c r="D12" s="117"/>
      <c r="E12" s="117"/>
      <c r="F12" s="39">
        <v>4</v>
      </c>
      <c r="G12" s="40"/>
    </row>
    <row r="13" spans="1:7" ht="15.75">
      <c r="A13" s="115" t="s">
        <v>21</v>
      </c>
      <c r="B13" s="115"/>
      <c r="C13" s="115"/>
      <c r="D13" s="115" t="s">
        <v>19</v>
      </c>
      <c r="E13" s="115"/>
      <c r="F13" s="115" t="s">
        <v>22</v>
      </c>
      <c r="G13" s="115"/>
    </row>
    <row r="14" spans="1:7" ht="15">
      <c r="A14" s="101">
        <f>+'Financial Statements Year 3'!G25</f>
        <v>40000</v>
      </c>
      <c r="B14" s="101"/>
      <c r="C14" s="101"/>
      <c r="D14" s="102">
        <f>+F8</f>
        <v>0</v>
      </c>
      <c r="E14" s="102"/>
      <c r="F14" s="102">
        <f>(A14+D14)</f>
        <v>40000</v>
      </c>
      <c r="G14" s="102"/>
    </row>
    <row r="15" spans="1:7">
      <c r="A15" s="4"/>
      <c r="B15" s="4"/>
      <c r="C15" s="4"/>
      <c r="D15" s="4"/>
      <c r="E15" s="4"/>
      <c r="F15" s="4"/>
      <c r="G15" s="4"/>
    </row>
    <row r="16" spans="1:7">
      <c r="A16" s="4"/>
      <c r="B16" s="4"/>
      <c r="C16" s="4"/>
      <c r="D16" s="4"/>
      <c r="E16" s="4"/>
      <c r="F16" s="4"/>
      <c r="G16" s="4"/>
    </row>
    <row r="17" spans="1:7" ht="20.25">
      <c r="A17" s="103" t="s">
        <v>23</v>
      </c>
      <c r="B17" s="104"/>
      <c r="C17" s="104"/>
      <c r="D17" s="104"/>
      <c r="E17" s="104"/>
      <c r="F17" s="104"/>
      <c r="G17" s="105"/>
    </row>
    <row r="18" spans="1:7" ht="15">
      <c r="A18" s="106" t="s">
        <v>44</v>
      </c>
      <c r="B18" s="107"/>
      <c r="C18" s="107"/>
      <c r="D18" s="107"/>
      <c r="E18" s="18">
        <v>38352</v>
      </c>
      <c r="F18" s="108"/>
      <c r="G18" s="109"/>
    </row>
    <row r="19" spans="1:7">
      <c r="A19" s="19"/>
      <c r="B19" s="20"/>
      <c r="C19" s="20"/>
      <c r="D19" s="20"/>
      <c r="E19" s="21"/>
      <c r="F19" s="20"/>
      <c r="G19" s="22"/>
    </row>
    <row r="20" spans="1:7" ht="15.75">
      <c r="A20" s="13" t="s">
        <v>24</v>
      </c>
      <c r="B20" s="14" t="s">
        <v>25</v>
      </c>
      <c r="C20" s="15" t="s">
        <v>26</v>
      </c>
      <c r="D20" s="16" t="s">
        <v>27</v>
      </c>
      <c r="E20" s="95" t="s">
        <v>28</v>
      </c>
      <c r="F20" s="96"/>
      <c r="G20" s="15" t="s">
        <v>29</v>
      </c>
    </row>
    <row r="21" spans="1:7" ht="15.75">
      <c r="A21" s="23" t="s">
        <v>30</v>
      </c>
      <c r="B21" s="36">
        <f>+'Transaction Register Year 4'!H31</f>
        <v>5000</v>
      </c>
      <c r="C21" s="34">
        <v>1</v>
      </c>
      <c r="D21" s="29">
        <f>(B21*C21)</f>
        <v>5000</v>
      </c>
      <c r="E21" s="97" t="s">
        <v>31</v>
      </c>
      <c r="F21" s="97"/>
      <c r="G21" s="17">
        <f>+'Transaction Register Year 4'!E31</f>
        <v>5000</v>
      </c>
    </row>
    <row r="22" spans="1:7" ht="15.75">
      <c r="A22" s="23" t="s">
        <v>32</v>
      </c>
      <c r="B22" s="24">
        <v>10</v>
      </c>
      <c r="C22" s="35">
        <v>2000</v>
      </c>
      <c r="D22" s="29">
        <f t="shared" ref="D22:D28" si="0">(B22*C22)</f>
        <v>20000</v>
      </c>
      <c r="E22" s="98"/>
      <c r="F22" s="99"/>
      <c r="G22" s="37"/>
    </row>
    <row r="23" spans="1:7" ht="15.75">
      <c r="A23" s="23" t="s">
        <v>33</v>
      </c>
      <c r="B23" s="24">
        <v>10</v>
      </c>
      <c r="C23" s="35">
        <v>2000</v>
      </c>
      <c r="D23" s="29">
        <f t="shared" si="0"/>
        <v>20000</v>
      </c>
      <c r="E23" s="100" t="s">
        <v>34</v>
      </c>
      <c r="F23" s="100"/>
      <c r="G23" s="17">
        <f>+G21</f>
        <v>5000</v>
      </c>
    </row>
    <row r="24" spans="1:7" ht="15.75">
      <c r="A24" s="23" t="s">
        <v>35</v>
      </c>
      <c r="B24" s="24">
        <v>0</v>
      </c>
      <c r="C24" s="35">
        <v>5000</v>
      </c>
      <c r="D24" s="29">
        <f t="shared" si="0"/>
        <v>0</v>
      </c>
      <c r="E24" s="98"/>
      <c r="F24" s="99"/>
      <c r="G24" s="37"/>
    </row>
    <row r="25" spans="1:7" ht="15.75">
      <c r="A25" s="23" t="s">
        <v>36</v>
      </c>
      <c r="B25" s="24">
        <v>0</v>
      </c>
      <c r="C25" s="35">
        <v>500</v>
      </c>
      <c r="D25" s="29">
        <f t="shared" si="0"/>
        <v>0</v>
      </c>
      <c r="E25" s="100" t="s">
        <v>37</v>
      </c>
      <c r="F25" s="100"/>
      <c r="G25" s="17">
        <f>SUM(D29-G23)</f>
        <v>40000</v>
      </c>
    </row>
    <row r="26" spans="1:7" ht="15.75">
      <c r="A26" s="23" t="s">
        <v>38</v>
      </c>
      <c r="B26" s="24">
        <v>0</v>
      </c>
      <c r="C26" s="35">
        <v>500</v>
      </c>
      <c r="D26" s="29">
        <f t="shared" si="0"/>
        <v>0</v>
      </c>
      <c r="E26" s="25"/>
      <c r="F26" s="26"/>
      <c r="G26" s="38"/>
    </row>
    <row r="27" spans="1:7" ht="15.75">
      <c r="A27" s="23" t="s">
        <v>39</v>
      </c>
      <c r="B27" s="24">
        <v>0</v>
      </c>
      <c r="C27" s="35">
        <v>10000</v>
      </c>
      <c r="D27" s="29">
        <f t="shared" si="0"/>
        <v>0</v>
      </c>
      <c r="E27" s="86"/>
      <c r="F27" s="87"/>
      <c r="G27" s="90"/>
    </row>
    <row r="28" spans="1:7" ht="15.75">
      <c r="A28" s="23" t="s">
        <v>40</v>
      </c>
      <c r="B28" s="24">
        <v>0</v>
      </c>
      <c r="C28" s="66">
        <v>10000</v>
      </c>
      <c r="D28" s="29">
        <f t="shared" si="0"/>
        <v>0</v>
      </c>
      <c r="E28" s="88"/>
      <c r="F28" s="89"/>
      <c r="G28" s="91"/>
    </row>
    <row r="29" spans="1:7" ht="15.75">
      <c r="A29" s="92" t="s">
        <v>41</v>
      </c>
      <c r="B29" s="93"/>
      <c r="C29" s="94"/>
      <c r="D29" s="27">
        <f>SUM(D21:D28)</f>
        <v>45000</v>
      </c>
      <c r="E29" s="92" t="s">
        <v>42</v>
      </c>
      <c r="F29" s="94"/>
      <c r="G29" s="27">
        <f>SUM(G23,G25)</f>
        <v>45000</v>
      </c>
    </row>
    <row r="30" spans="1:7">
      <c r="A30" s="4"/>
      <c r="B30" s="4"/>
      <c r="C30" s="4"/>
      <c r="D30" s="4"/>
      <c r="E30" s="4"/>
      <c r="F30" s="4"/>
      <c r="G30" s="4"/>
    </row>
    <row r="31" spans="1:7">
      <c r="A31" s="42"/>
      <c r="B31" s="42"/>
      <c r="C31" s="42"/>
      <c r="D31" s="42"/>
      <c r="E31" s="42"/>
      <c r="F31" s="42"/>
      <c r="G31" s="42"/>
    </row>
    <row r="32" spans="1:7">
      <c r="A32" s="42"/>
      <c r="B32" s="42"/>
      <c r="C32" s="42"/>
      <c r="D32" s="42"/>
      <c r="E32" s="42"/>
      <c r="F32" s="42"/>
      <c r="G32" s="42"/>
    </row>
    <row r="33" spans="1:7">
      <c r="A33" s="42"/>
      <c r="B33" s="42"/>
      <c r="C33" s="42"/>
      <c r="D33" s="42"/>
      <c r="E33" s="42"/>
      <c r="F33" s="42"/>
      <c r="G33" s="42"/>
    </row>
    <row r="34" spans="1:7">
      <c r="A34" s="42"/>
      <c r="B34" s="42"/>
      <c r="C34" s="42"/>
      <c r="D34" s="42"/>
      <c r="E34" s="42"/>
      <c r="F34" s="42"/>
      <c r="G34" s="42"/>
    </row>
    <row r="35" spans="1:7">
      <c r="A35" s="42"/>
      <c r="B35" s="42"/>
      <c r="C35" s="42"/>
      <c r="D35" s="42"/>
      <c r="E35" s="42"/>
      <c r="F35" s="42"/>
      <c r="G35" s="42"/>
    </row>
    <row r="36" spans="1:7">
      <c r="A36" s="42"/>
      <c r="B36" s="42"/>
      <c r="C36" s="42"/>
      <c r="D36" s="42"/>
      <c r="E36" s="42"/>
      <c r="F36" s="42"/>
      <c r="G36" s="42"/>
    </row>
    <row r="37" spans="1:7">
      <c r="A37" s="42"/>
      <c r="B37" s="42"/>
      <c r="C37" s="42"/>
      <c r="D37" s="42"/>
      <c r="E37" s="42"/>
      <c r="F37" s="42"/>
      <c r="G37" s="42"/>
    </row>
    <row r="38" spans="1:7">
      <c r="A38" s="42"/>
      <c r="B38" s="42"/>
      <c r="C38" s="42"/>
      <c r="D38" s="42"/>
      <c r="E38" s="42"/>
      <c r="F38" s="42"/>
      <c r="G38" s="42"/>
    </row>
    <row r="39" spans="1:7">
      <c r="A39" s="42"/>
      <c r="B39" s="42"/>
      <c r="C39" s="42"/>
      <c r="D39" s="42"/>
      <c r="E39" s="42"/>
      <c r="F39" s="42"/>
      <c r="G39" s="42"/>
    </row>
    <row r="40" spans="1:7">
      <c r="A40" s="42"/>
      <c r="B40" s="42"/>
      <c r="C40" s="42"/>
      <c r="D40" s="42"/>
      <c r="E40" s="42"/>
      <c r="F40" s="42"/>
      <c r="G40" s="42"/>
    </row>
    <row r="41" spans="1:7">
      <c r="A41" s="42"/>
      <c r="B41" s="42"/>
      <c r="C41" s="42"/>
      <c r="D41" s="42"/>
      <c r="E41" s="42"/>
      <c r="F41" s="42"/>
      <c r="G41" s="42"/>
    </row>
    <row r="42" spans="1:7">
      <c r="A42" s="42"/>
      <c r="B42" s="42"/>
      <c r="C42" s="42"/>
      <c r="D42" s="42"/>
      <c r="E42" s="42"/>
      <c r="F42" s="42"/>
      <c r="G42" s="42"/>
    </row>
    <row r="43" spans="1:7">
      <c r="A43" s="42"/>
      <c r="B43" s="42"/>
      <c r="C43" s="42"/>
      <c r="D43" s="42"/>
      <c r="E43" s="42"/>
      <c r="F43" s="42"/>
      <c r="G43" s="42"/>
    </row>
    <row r="44" spans="1:7">
      <c r="A44" s="42"/>
      <c r="B44" s="42"/>
      <c r="C44" s="42"/>
      <c r="D44" s="42"/>
      <c r="E44" s="42"/>
      <c r="F44" s="42"/>
      <c r="G44" s="42"/>
    </row>
    <row r="45" spans="1:7">
      <c r="A45" s="42"/>
      <c r="B45" s="42"/>
      <c r="C45" s="42"/>
      <c r="D45" s="42"/>
      <c r="E45" s="42"/>
      <c r="F45" s="42"/>
      <c r="G45" s="42"/>
    </row>
    <row r="46" spans="1:7">
      <c r="A46" s="42"/>
      <c r="B46" s="42"/>
      <c r="C46" s="42"/>
      <c r="D46" s="42"/>
      <c r="E46" s="42"/>
      <c r="F46" s="42"/>
      <c r="G46" s="42"/>
    </row>
    <row r="47" spans="1:7">
      <c r="A47" s="42"/>
      <c r="B47" s="42"/>
      <c r="C47" s="42"/>
      <c r="D47" s="42"/>
      <c r="E47" s="42"/>
      <c r="F47" s="42"/>
      <c r="G47" s="42"/>
    </row>
    <row r="48" spans="1:7">
      <c r="A48" s="42"/>
      <c r="B48" s="42"/>
      <c r="C48" s="42"/>
      <c r="D48" s="42"/>
      <c r="E48" s="42"/>
      <c r="F48" s="42"/>
      <c r="G48" s="42"/>
    </row>
    <row r="49" spans="1:7">
      <c r="A49" s="42"/>
      <c r="B49" s="42"/>
      <c r="C49" s="42"/>
      <c r="D49" s="42"/>
      <c r="E49" s="42"/>
      <c r="F49" s="42"/>
      <c r="G49" s="42"/>
    </row>
    <row r="50" spans="1:7">
      <c r="A50" s="42"/>
      <c r="B50" s="42"/>
      <c r="C50" s="42"/>
      <c r="D50" s="42"/>
      <c r="E50" s="42"/>
      <c r="F50" s="42"/>
      <c r="G50" s="42"/>
    </row>
    <row r="51" spans="1:7">
      <c r="A51" s="42"/>
      <c r="B51" s="42"/>
      <c r="C51" s="42"/>
      <c r="D51" s="42"/>
      <c r="E51" s="42"/>
      <c r="F51" s="42"/>
      <c r="G51" s="42"/>
    </row>
    <row r="52" spans="1:7">
      <c r="A52" s="42"/>
      <c r="B52" s="42"/>
      <c r="C52" s="42"/>
      <c r="D52" s="42"/>
      <c r="E52" s="42"/>
      <c r="F52" s="42"/>
      <c r="G52" s="42"/>
    </row>
    <row r="53" spans="1:7">
      <c r="A53" s="42"/>
      <c r="B53" s="42"/>
      <c r="C53" s="42"/>
      <c r="D53" s="42"/>
      <c r="E53" s="42"/>
      <c r="F53" s="42"/>
      <c r="G53" s="42"/>
    </row>
    <row r="54" spans="1:7">
      <c r="A54" s="42"/>
      <c r="B54" s="42"/>
      <c r="C54" s="42"/>
      <c r="D54" s="42"/>
      <c r="E54" s="42"/>
      <c r="F54" s="42"/>
      <c r="G54" s="42"/>
    </row>
    <row r="55" spans="1:7">
      <c r="A55" s="42"/>
      <c r="B55" s="42"/>
      <c r="C55" s="42"/>
      <c r="D55" s="42"/>
      <c r="E55" s="42"/>
      <c r="F55" s="42"/>
      <c r="G55" s="42"/>
    </row>
    <row r="56" spans="1:7">
      <c r="A56" s="42"/>
      <c r="B56" s="42"/>
      <c r="C56" s="42"/>
      <c r="D56" s="42"/>
      <c r="E56" s="42"/>
      <c r="F56" s="42"/>
      <c r="G56" s="42"/>
    </row>
    <row r="57" spans="1:7">
      <c r="A57" s="42"/>
      <c r="B57" s="42"/>
      <c r="C57" s="42"/>
      <c r="D57" s="42"/>
      <c r="E57" s="42"/>
      <c r="F57" s="42"/>
      <c r="G57" s="42"/>
    </row>
    <row r="58" spans="1:7">
      <c r="A58" s="42"/>
      <c r="B58" s="42"/>
      <c r="C58" s="42"/>
      <c r="D58" s="42"/>
      <c r="E58" s="42"/>
      <c r="F58" s="42"/>
      <c r="G58" s="42"/>
    </row>
    <row r="59" spans="1:7">
      <c r="A59" s="42"/>
      <c r="B59" s="42"/>
      <c r="C59" s="42"/>
      <c r="D59" s="42"/>
      <c r="E59" s="42"/>
      <c r="F59" s="42"/>
      <c r="G59" s="42"/>
    </row>
    <row r="60" spans="1:7">
      <c r="A60" s="42"/>
      <c r="B60" s="42"/>
      <c r="C60" s="42"/>
      <c r="D60" s="42"/>
      <c r="E60" s="42"/>
      <c r="F60" s="42"/>
      <c r="G60" s="42"/>
    </row>
    <row r="61" spans="1:7">
      <c r="A61" s="42"/>
      <c r="B61" s="42"/>
      <c r="C61" s="42"/>
      <c r="D61" s="42"/>
      <c r="E61" s="42"/>
      <c r="F61" s="42"/>
      <c r="G61" s="42"/>
    </row>
    <row r="62" spans="1:7">
      <c r="A62" s="42"/>
      <c r="B62" s="42"/>
      <c r="C62" s="42"/>
      <c r="D62" s="42"/>
      <c r="E62" s="42"/>
      <c r="F62" s="42"/>
      <c r="G62" s="42"/>
    </row>
    <row r="63" spans="1:7">
      <c r="A63" s="42"/>
      <c r="B63" s="42"/>
      <c r="C63" s="42"/>
      <c r="D63" s="42"/>
      <c r="E63" s="42"/>
      <c r="F63" s="42"/>
      <c r="G63" s="42"/>
    </row>
    <row r="64" spans="1:7">
      <c r="A64" s="42"/>
      <c r="B64" s="42"/>
      <c r="C64" s="42"/>
      <c r="D64" s="42"/>
      <c r="E64" s="42"/>
      <c r="F64" s="42"/>
      <c r="G64" s="42"/>
    </row>
    <row r="65" spans="1:7">
      <c r="A65" s="42"/>
      <c r="B65" s="42"/>
      <c r="C65" s="42"/>
      <c r="D65" s="42"/>
      <c r="E65" s="42"/>
      <c r="F65" s="42"/>
      <c r="G65" s="42"/>
    </row>
    <row r="66" spans="1:7">
      <c r="A66" s="42"/>
      <c r="B66" s="42"/>
      <c r="C66" s="42"/>
      <c r="D66" s="42"/>
      <c r="E66" s="42"/>
      <c r="F66" s="42"/>
      <c r="G66" s="42"/>
    </row>
  </sheetData>
  <protectedRanges>
    <protectedRange sqref="B22" name="Grain acres_1"/>
    <protectedRange sqref="B23" name="Hay acres_1"/>
    <protectedRange sqref="B24" name="Fruit acres_1"/>
    <protectedRange sqref="B25" name="Cattle_1"/>
    <protectedRange sqref="B26" name="Lease cattle_1"/>
    <protectedRange sqref="B27" name="Harvester_1"/>
    <protectedRange sqref="B28" name="Tractor_1"/>
    <protectedRange sqref="E18" name="Date_1"/>
  </protectedRanges>
  <mergeCells count="31">
    <mergeCell ref="A13:C13"/>
    <mergeCell ref="D13:E13"/>
    <mergeCell ref="F13:G13"/>
    <mergeCell ref="A1:B1"/>
    <mergeCell ref="A3:G3"/>
    <mergeCell ref="A5:G5"/>
    <mergeCell ref="A6:E6"/>
    <mergeCell ref="A7:C7"/>
    <mergeCell ref="D7:E7"/>
    <mergeCell ref="F7:G7"/>
    <mergeCell ref="A8:C8"/>
    <mergeCell ref="D8:E8"/>
    <mergeCell ref="F8:G8"/>
    <mergeCell ref="A11:G11"/>
    <mergeCell ref="A12:E12"/>
    <mergeCell ref="A14:C14"/>
    <mergeCell ref="D14:E14"/>
    <mergeCell ref="F14:G14"/>
    <mergeCell ref="A17:G17"/>
    <mergeCell ref="A18:D18"/>
    <mergeCell ref="F18:G18"/>
    <mergeCell ref="E27:F28"/>
    <mergeCell ref="G27:G28"/>
    <mergeCell ref="A29:C29"/>
    <mergeCell ref="E29:F29"/>
    <mergeCell ref="E20:F20"/>
    <mergeCell ref="E21:F21"/>
    <mergeCell ref="E22:F22"/>
    <mergeCell ref="E23:F23"/>
    <mergeCell ref="E24:F24"/>
    <mergeCell ref="E25:F25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8"/>
  <sheetViews>
    <sheetView topLeftCell="A29" workbookViewId="0">
      <selection activeCell="F31" sqref="F31"/>
    </sheetView>
  </sheetViews>
  <sheetFormatPr defaultRowHeight="12.75"/>
  <cols>
    <col min="1" max="1" width="9.140625" customWidth="1"/>
    <col min="6" max="6" width="10.7109375" bestFit="1" customWidth="1"/>
    <col min="8" max="8" width="10.7109375" bestFit="1" customWidth="1"/>
  </cols>
  <sheetData>
    <row r="1" spans="1:13" ht="15">
      <c r="A1" s="52"/>
      <c r="B1" s="1" t="s">
        <v>45</v>
      </c>
      <c r="C1" s="11" t="str">
        <f>+'Transaction Register Year 1'!C1</f>
        <v>Kent Weber</v>
      </c>
      <c r="D1" s="2"/>
      <c r="E1" s="2"/>
      <c r="F1" s="33" t="s">
        <v>46</v>
      </c>
      <c r="G1" s="44">
        <v>4</v>
      </c>
      <c r="H1" s="11"/>
      <c r="I1" s="53"/>
      <c r="J1" s="53"/>
      <c r="K1" s="53"/>
      <c r="L1" s="53"/>
      <c r="M1" s="54"/>
    </row>
    <row r="2" spans="1:13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41.25">
      <c r="A3" s="85" t="s">
        <v>49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15.75">
      <c r="A5" s="42"/>
      <c r="B5" s="50" t="s">
        <v>60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2"/>
    </row>
    <row r="6" spans="1:13">
      <c r="A6" s="42"/>
      <c r="B6" s="42"/>
      <c r="C6" s="42" t="s">
        <v>58</v>
      </c>
      <c r="D6" s="42"/>
      <c r="E6" s="42"/>
      <c r="F6" s="69">
        <f>+'Transaction Register Year 4'!F31</f>
        <v>0</v>
      </c>
      <c r="G6" s="42"/>
      <c r="H6" s="42"/>
      <c r="I6" s="42"/>
      <c r="J6" s="42"/>
      <c r="K6" s="42"/>
      <c r="L6" s="42"/>
      <c r="M6" s="42"/>
    </row>
    <row r="7" spans="1:13">
      <c r="A7" s="42"/>
      <c r="B7" s="42"/>
      <c r="C7" s="42" t="s">
        <v>59</v>
      </c>
      <c r="D7" s="42"/>
      <c r="E7" s="42"/>
      <c r="F7" s="71">
        <f>+'Transaction Register Year 4'!G31</f>
        <v>0</v>
      </c>
      <c r="G7" s="42"/>
      <c r="H7" s="42"/>
      <c r="I7" s="42"/>
      <c r="J7" s="42"/>
      <c r="K7" s="42"/>
      <c r="L7" s="42"/>
      <c r="M7" s="42"/>
    </row>
    <row r="8" spans="1:13">
      <c r="A8" s="42"/>
      <c r="B8" s="42"/>
      <c r="C8" s="59" t="s">
        <v>64</v>
      </c>
      <c r="D8" s="59"/>
      <c r="E8" s="59"/>
      <c r="F8" s="72">
        <f>+F6-F7</f>
        <v>0</v>
      </c>
      <c r="G8" s="42"/>
      <c r="H8" s="42"/>
      <c r="I8" s="42"/>
      <c r="J8" s="42"/>
      <c r="K8" s="42"/>
      <c r="L8" s="42"/>
      <c r="M8" s="42"/>
    </row>
    <row r="9" spans="1:13" ht="15">
      <c r="A9" s="56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1:13" ht="15.75">
      <c r="A10" s="56"/>
      <c r="B10" s="50" t="s">
        <v>50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2"/>
    </row>
    <row r="11" spans="1:13" ht="15">
      <c r="A11" s="56"/>
      <c r="B11" s="56"/>
      <c r="C11" s="42" t="s">
        <v>57</v>
      </c>
      <c r="D11" s="42"/>
      <c r="E11" s="42"/>
      <c r="F11" s="69">
        <f>+F8</f>
        <v>0</v>
      </c>
      <c r="G11" s="42"/>
      <c r="H11" s="42"/>
      <c r="I11" s="42"/>
      <c r="J11" s="42"/>
      <c r="K11" s="42"/>
      <c r="L11" s="42"/>
      <c r="M11" s="42"/>
    </row>
    <row r="12" spans="1:13" ht="15">
      <c r="A12" s="56"/>
      <c r="B12" s="56"/>
      <c r="C12" s="42" t="s">
        <v>80</v>
      </c>
      <c r="D12" s="42"/>
      <c r="E12" s="42"/>
      <c r="F12" s="70">
        <v>5000</v>
      </c>
      <c r="G12" s="42"/>
      <c r="H12" s="42"/>
      <c r="I12" s="42"/>
      <c r="J12" s="42"/>
      <c r="K12" s="42"/>
      <c r="L12" s="42"/>
      <c r="M12" s="42"/>
    </row>
    <row r="13" spans="1:13" ht="15">
      <c r="A13" s="56"/>
      <c r="B13" s="56"/>
      <c r="C13" s="59" t="s">
        <v>81</v>
      </c>
      <c r="D13" s="59"/>
      <c r="E13" s="59"/>
      <c r="F13" s="68">
        <f>+F11/F12</f>
        <v>0</v>
      </c>
      <c r="G13" s="42"/>
      <c r="H13" s="42"/>
      <c r="I13" s="42"/>
      <c r="J13" s="42"/>
      <c r="K13" s="42"/>
      <c r="L13" s="42"/>
      <c r="M13" s="42"/>
    </row>
    <row r="14" spans="1:13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3" ht="15.75">
      <c r="A15" s="57"/>
      <c r="B15" s="51" t="s">
        <v>51</v>
      </c>
      <c r="C15" s="49"/>
      <c r="D15" s="49"/>
      <c r="E15" s="49"/>
      <c r="F15" s="48"/>
      <c r="G15" s="48"/>
      <c r="H15" s="48"/>
      <c r="I15" s="48"/>
      <c r="J15" s="48"/>
      <c r="K15" s="48"/>
      <c r="L15" s="48"/>
      <c r="M15" s="42"/>
    </row>
    <row r="16" spans="1:13" ht="15">
      <c r="A16" s="57"/>
      <c r="B16" s="60"/>
      <c r="C16" s="61" t="s">
        <v>57</v>
      </c>
      <c r="D16" s="61"/>
      <c r="E16" s="61"/>
      <c r="F16" s="67">
        <f>+F8</f>
        <v>0</v>
      </c>
      <c r="G16" s="67"/>
      <c r="H16" s="67"/>
      <c r="I16" s="42"/>
      <c r="J16" s="42"/>
      <c r="K16" s="42"/>
      <c r="L16" s="42"/>
      <c r="M16" s="42"/>
    </row>
    <row r="17" spans="1:13" ht="15">
      <c r="A17" s="57"/>
      <c r="B17" s="60"/>
      <c r="C17" s="61" t="s">
        <v>62</v>
      </c>
      <c r="D17" s="61"/>
      <c r="E17" s="61"/>
      <c r="F17" s="67">
        <f>+'Financial Statements Year 3'!D28</f>
        <v>0</v>
      </c>
      <c r="G17" s="67"/>
      <c r="H17" s="67">
        <f>+'Transaction Register Year 1'!C5</f>
        <v>0</v>
      </c>
      <c r="I17" s="42"/>
      <c r="J17" s="42"/>
      <c r="K17" s="42"/>
      <c r="L17" s="42"/>
      <c r="M17" s="42"/>
    </row>
    <row r="18" spans="1:13" ht="15">
      <c r="A18" s="57"/>
      <c r="B18" s="60"/>
      <c r="C18" s="61" t="s">
        <v>63</v>
      </c>
      <c r="D18" s="61"/>
      <c r="E18" s="61"/>
      <c r="F18" s="67">
        <f>+'Financial Statements Year 4'!D29</f>
        <v>45000</v>
      </c>
      <c r="G18" s="67"/>
      <c r="H18" s="67">
        <f>+'Transaction Register Year 4'!C31</f>
        <v>40000</v>
      </c>
      <c r="I18" s="42"/>
      <c r="J18" s="42"/>
      <c r="K18" s="42"/>
      <c r="L18" s="42"/>
      <c r="M18" s="42"/>
    </row>
    <row r="19" spans="1:13" ht="15">
      <c r="A19" s="57"/>
      <c r="B19" s="60"/>
      <c r="C19" s="61" t="s">
        <v>65</v>
      </c>
      <c r="D19" s="61"/>
      <c r="E19" s="61"/>
      <c r="F19" s="67">
        <f>+(H18+H17)/2</f>
        <v>20000</v>
      </c>
      <c r="G19" s="67"/>
      <c r="H19" s="67"/>
      <c r="I19" s="42"/>
      <c r="J19" s="42"/>
      <c r="K19" s="42"/>
      <c r="L19" s="42"/>
      <c r="M19" s="42"/>
    </row>
    <row r="20" spans="1:13" ht="15">
      <c r="A20" s="57"/>
      <c r="B20" s="60"/>
      <c r="C20" s="62" t="s">
        <v>66</v>
      </c>
      <c r="D20" s="62"/>
      <c r="E20" s="62"/>
      <c r="F20" s="68">
        <f>+F16/F19</f>
        <v>0</v>
      </c>
      <c r="G20" s="42"/>
      <c r="H20" s="58"/>
      <c r="I20" s="42"/>
      <c r="J20" s="42"/>
      <c r="K20" s="42"/>
      <c r="L20" s="42"/>
      <c r="M20" s="42"/>
    </row>
    <row r="21" spans="1:13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</row>
    <row r="22" spans="1:13" ht="15.75">
      <c r="A22" s="57"/>
      <c r="B22" s="51" t="s">
        <v>52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2"/>
    </row>
    <row r="23" spans="1:13" ht="15">
      <c r="A23" s="57"/>
      <c r="B23" s="60"/>
      <c r="C23" s="42" t="s">
        <v>57</v>
      </c>
      <c r="D23" s="42"/>
      <c r="E23" s="42"/>
      <c r="F23" s="69">
        <f>+F8</f>
        <v>0</v>
      </c>
      <c r="G23" s="69"/>
      <c r="H23" s="69"/>
      <c r="I23" s="42"/>
      <c r="J23" s="42"/>
      <c r="K23" s="42"/>
      <c r="L23" s="42"/>
      <c r="M23" s="42"/>
    </row>
    <row r="24" spans="1:13" ht="15">
      <c r="A24" s="57"/>
      <c r="B24" s="60"/>
      <c r="C24" s="42" t="s">
        <v>67</v>
      </c>
      <c r="D24" s="42"/>
      <c r="E24" s="42"/>
      <c r="F24" s="69">
        <f>+'Financial Statements Year 3'!G25</f>
        <v>40000</v>
      </c>
      <c r="G24" s="69"/>
      <c r="H24" s="69">
        <f>+'Transaction Register Year 1'!D5</f>
        <v>0</v>
      </c>
      <c r="I24" s="42"/>
      <c r="J24" s="42"/>
      <c r="K24" s="42"/>
      <c r="L24" s="42"/>
      <c r="M24" s="42"/>
    </row>
    <row r="25" spans="1:13" ht="15">
      <c r="A25" s="57"/>
      <c r="B25" s="60"/>
      <c r="C25" s="42" t="s">
        <v>68</v>
      </c>
      <c r="D25" s="42"/>
      <c r="E25" s="42"/>
      <c r="F25" s="69">
        <f>+'Financial Statements Year 4'!G25</f>
        <v>40000</v>
      </c>
      <c r="G25" s="69"/>
      <c r="H25" s="69">
        <f>+'Transaction Register Year 1'!D31+'Profitability Measures Year 1'!F8</f>
        <v>40000</v>
      </c>
      <c r="I25" s="42"/>
      <c r="J25" s="42"/>
      <c r="K25" s="42"/>
      <c r="L25" s="42"/>
      <c r="M25" s="42"/>
    </row>
    <row r="26" spans="1:13" ht="15">
      <c r="A26" s="57"/>
      <c r="B26" s="60"/>
      <c r="C26" s="42" t="s">
        <v>69</v>
      </c>
      <c r="D26" s="42"/>
      <c r="E26" s="42"/>
      <c r="F26" s="69">
        <f>+(F24+F25)/2</f>
        <v>40000</v>
      </c>
      <c r="G26" s="69"/>
      <c r="H26" s="69"/>
      <c r="I26" s="42"/>
      <c r="J26" s="42"/>
      <c r="K26" s="42"/>
      <c r="L26" s="42"/>
      <c r="M26" s="42"/>
    </row>
    <row r="27" spans="1:13">
      <c r="A27" s="42"/>
      <c r="B27" s="42"/>
      <c r="C27" s="59" t="s">
        <v>70</v>
      </c>
      <c r="D27" s="59"/>
      <c r="E27" s="59"/>
      <c r="F27" s="68">
        <f>+F23/F26</f>
        <v>0</v>
      </c>
      <c r="G27" s="42"/>
      <c r="H27" s="42"/>
      <c r="I27" s="42"/>
      <c r="J27" s="42"/>
      <c r="K27" s="42"/>
      <c r="L27" s="42"/>
      <c r="M27" s="42"/>
    </row>
    <row r="28" spans="1:13">
      <c r="A28" s="42"/>
      <c r="B28" s="42"/>
      <c r="C28" s="42"/>
      <c r="D28" s="42"/>
      <c r="E28" s="42"/>
      <c r="F28" s="63"/>
      <c r="G28" s="42"/>
      <c r="H28" s="42"/>
      <c r="I28" s="42"/>
      <c r="J28" s="42"/>
      <c r="K28" s="42"/>
      <c r="L28" s="42"/>
      <c r="M28" s="42"/>
    </row>
    <row r="29" spans="1:13" ht="15.75">
      <c r="A29" s="56"/>
      <c r="B29" s="50" t="s">
        <v>53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2"/>
    </row>
    <row r="30" spans="1:13" ht="15">
      <c r="A30" s="56"/>
      <c r="B30" s="56"/>
      <c r="C30" s="42" t="s">
        <v>57</v>
      </c>
      <c r="D30" s="42"/>
      <c r="E30" s="42"/>
      <c r="F30" s="73">
        <f>+F8</f>
        <v>0</v>
      </c>
      <c r="G30" s="42"/>
      <c r="H30" s="42"/>
      <c r="I30" s="42"/>
      <c r="J30" s="42"/>
      <c r="K30" s="42"/>
      <c r="L30" s="42"/>
      <c r="M30" s="42"/>
    </row>
    <row r="31" spans="1:13" ht="15">
      <c r="A31" s="56"/>
      <c r="B31" s="56"/>
      <c r="C31" s="42" t="s">
        <v>71</v>
      </c>
      <c r="D31" s="42"/>
      <c r="E31" s="42"/>
      <c r="F31" s="73">
        <f>+'Financial Statements Year 4'!G25</f>
        <v>40000</v>
      </c>
      <c r="G31" s="42"/>
      <c r="H31" s="42"/>
      <c r="I31" s="42"/>
      <c r="J31" s="42"/>
      <c r="K31" s="42"/>
      <c r="L31" s="42"/>
      <c r="M31" s="42"/>
    </row>
    <row r="32" spans="1:13" ht="15">
      <c r="A32" s="56"/>
      <c r="B32" s="56"/>
      <c r="C32" s="59" t="s">
        <v>72</v>
      </c>
      <c r="D32" s="59"/>
      <c r="E32" s="59"/>
      <c r="F32" s="68">
        <f>+F30/F31</f>
        <v>0</v>
      </c>
      <c r="G32" s="42"/>
      <c r="H32" s="42"/>
      <c r="I32" s="42"/>
      <c r="J32" s="42"/>
      <c r="K32" s="42"/>
      <c r="L32" s="42"/>
      <c r="M32" s="42"/>
    </row>
    <row r="33" spans="1:13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1:13" ht="15.75">
      <c r="A34" s="56"/>
      <c r="B34" s="50" t="s">
        <v>54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2"/>
    </row>
    <row r="35" spans="1:13">
      <c r="A35" s="42"/>
      <c r="B35" s="42"/>
      <c r="C35" s="42" t="s">
        <v>73</v>
      </c>
      <c r="D35" s="42"/>
      <c r="E35" s="42"/>
      <c r="F35" s="73">
        <f>+'Financial Statements Year 4'!G25</f>
        <v>40000</v>
      </c>
      <c r="G35" s="42"/>
      <c r="H35" s="42"/>
      <c r="I35" s="42"/>
      <c r="J35" s="42"/>
      <c r="K35" s="42"/>
      <c r="L35" s="42"/>
      <c r="M35" s="42"/>
    </row>
    <row r="36" spans="1:13" ht="15">
      <c r="A36" s="56"/>
      <c r="B36" s="42"/>
      <c r="C36" s="42" t="s">
        <v>74</v>
      </c>
      <c r="D36" s="42"/>
      <c r="E36" s="42"/>
      <c r="F36" s="73">
        <f>+F24</f>
        <v>40000</v>
      </c>
      <c r="G36" s="42"/>
      <c r="H36" s="42"/>
      <c r="I36" s="42"/>
      <c r="J36" s="42"/>
      <c r="K36" s="42"/>
      <c r="L36" s="42"/>
      <c r="M36" s="42"/>
    </row>
    <row r="37" spans="1:13" ht="15">
      <c r="A37" s="56"/>
      <c r="B37" s="42"/>
      <c r="C37" s="59" t="s">
        <v>75</v>
      </c>
      <c r="D37" s="59"/>
      <c r="E37" s="59"/>
      <c r="F37" s="68">
        <f>+(F35-F36)/F36</f>
        <v>0</v>
      </c>
      <c r="G37" s="42"/>
      <c r="H37" s="42"/>
      <c r="I37" s="42"/>
      <c r="J37" s="42"/>
      <c r="K37" s="42"/>
      <c r="L37" s="42"/>
      <c r="M37" s="42"/>
    </row>
    <row r="38" spans="1:13" ht="15">
      <c r="A38" s="56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1:13" ht="15.75">
      <c r="A39" s="42"/>
      <c r="B39" s="50" t="s">
        <v>82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2"/>
    </row>
    <row r="40" spans="1:13" ht="15">
      <c r="A40" s="56"/>
      <c r="B40" s="42"/>
      <c r="C40" s="42" t="s">
        <v>71</v>
      </c>
      <c r="D40" s="42"/>
      <c r="E40" s="42"/>
      <c r="F40" s="74">
        <f>+'Financial Statements Year 4'!G25</f>
        <v>40000</v>
      </c>
      <c r="G40" s="42"/>
      <c r="H40" s="42"/>
      <c r="I40" s="42"/>
      <c r="J40" s="42"/>
      <c r="K40" s="42"/>
      <c r="L40" s="42"/>
      <c r="M40" s="42"/>
    </row>
    <row r="41" spans="1:13" ht="15">
      <c r="A41" s="56"/>
      <c r="B41" s="42"/>
      <c r="C41" s="42" t="s">
        <v>76</v>
      </c>
      <c r="D41" s="42"/>
      <c r="E41" s="42"/>
      <c r="F41" s="74">
        <f>+'Financial Statements Year 4'!D29</f>
        <v>45000</v>
      </c>
      <c r="G41" s="42"/>
      <c r="H41" s="42"/>
      <c r="I41" s="42"/>
      <c r="J41" s="42"/>
      <c r="K41" s="42"/>
      <c r="L41" s="42"/>
      <c r="M41" s="42"/>
    </row>
    <row r="42" spans="1:13" ht="15">
      <c r="A42" s="56"/>
      <c r="B42" s="42"/>
      <c r="C42" s="59" t="s">
        <v>77</v>
      </c>
      <c r="D42" s="59"/>
      <c r="E42" s="59"/>
      <c r="F42" s="64">
        <f>+F40/F41</f>
        <v>0.88888888888888884</v>
      </c>
      <c r="G42" s="42"/>
      <c r="H42" s="42"/>
      <c r="I42" s="42"/>
      <c r="J42" s="42"/>
      <c r="K42" s="42"/>
      <c r="L42" s="42"/>
      <c r="M42" s="42"/>
    </row>
    <row r="43" spans="1:13" ht="15">
      <c r="A43" s="56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4" spans="1:13" ht="15.75">
      <c r="A44" s="42"/>
      <c r="B44" s="50" t="s">
        <v>83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2"/>
    </row>
    <row r="45" spans="1:13">
      <c r="A45" s="42"/>
      <c r="B45" s="42"/>
      <c r="C45" s="42" t="s">
        <v>78</v>
      </c>
      <c r="D45" s="42"/>
      <c r="E45" s="42"/>
      <c r="F45" s="75">
        <f>+'Financial Statements Year 4'!G23</f>
        <v>5000</v>
      </c>
      <c r="G45" s="42"/>
      <c r="H45" s="42"/>
      <c r="I45" s="42"/>
      <c r="J45" s="42"/>
      <c r="K45" s="42"/>
      <c r="L45" s="42"/>
      <c r="M45" s="42"/>
    </row>
    <row r="46" spans="1:13">
      <c r="A46" s="42"/>
      <c r="B46" s="42"/>
      <c r="C46" s="42" t="s">
        <v>76</v>
      </c>
      <c r="D46" s="42"/>
      <c r="E46" s="42"/>
      <c r="F46" s="75">
        <f>+'Financial Statements Year 4'!D29</f>
        <v>45000</v>
      </c>
      <c r="G46" s="42"/>
      <c r="H46" s="42"/>
      <c r="I46" s="42"/>
      <c r="J46" s="42"/>
      <c r="K46" s="42"/>
      <c r="L46" s="42"/>
      <c r="M46" s="42"/>
    </row>
    <row r="47" spans="1:13">
      <c r="A47" s="42"/>
      <c r="B47" s="42"/>
      <c r="C47" s="59" t="s">
        <v>79</v>
      </c>
      <c r="D47" s="59"/>
      <c r="E47" s="59"/>
      <c r="F47" s="76">
        <f>+F45/F46</f>
        <v>0.1111111111111111</v>
      </c>
      <c r="G47" s="42"/>
      <c r="H47" s="42"/>
      <c r="I47" s="42"/>
      <c r="J47" s="42"/>
      <c r="K47" s="42"/>
      <c r="L47" s="42"/>
      <c r="M47" s="42"/>
    </row>
    <row r="48" spans="1:13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</row>
    <row r="49" spans="1:13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</row>
    <row r="50" spans="1:13" ht="41.25">
      <c r="A50" s="85" t="s">
        <v>84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</row>
    <row r="51" spans="1:13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</row>
    <row r="52" spans="1:13" ht="15.75">
      <c r="A52" s="65" t="s">
        <v>55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</row>
    <row r="53" spans="1:13" ht="15">
      <c r="A53" s="56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</row>
    <row r="54" spans="1:13" ht="15">
      <c r="A54" s="56" t="s">
        <v>56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1:13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</row>
    <row r="56" spans="1:13" ht="15">
      <c r="A56" s="56" t="s">
        <v>85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</row>
    <row r="57" spans="1:13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</row>
    <row r="58" spans="1:13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</row>
  </sheetData>
  <mergeCells count="2">
    <mergeCell ref="A3:M3"/>
    <mergeCell ref="A50:M5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"/>
  <sheetViews>
    <sheetView topLeftCell="A5" workbookViewId="0">
      <selection activeCell="F5" sqref="F5"/>
    </sheetView>
  </sheetViews>
  <sheetFormatPr defaultRowHeight="12.75"/>
  <cols>
    <col min="1" max="1" width="12.42578125" customWidth="1"/>
    <col min="2" max="2" width="17.7109375" bestFit="1" customWidth="1"/>
    <col min="3" max="3" width="10.28515625" bestFit="1" customWidth="1"/>
    <col min="5" max="5" width="8.85546875" bestFit="1" customWidth="1"/>
    <col min="7" max="7" width="11.42578125" customWidth="1"/>
    <col min="8" max="8" width="14.28515625" customWidth="1"/>
  </cols>
  <sheetData>
    <row r="1" spans="1:8" ht="15">
      <c r="A1" s="83" t="s">
        <v>45</v>
      </c>
      <c r="B1" s="84"/>
      <c r="C1" s="11" t="str">
        <f>+'Transaction Register Year 1'!C1</f>
        <v>Kent Weber</v>
      </c>
      <c r="D1" s="2"/>
      <c r="E1" s="2"/>
      <c r="F1" s="33" t="s">
        <v>46</v>
      </c>
      <c r="G1" s="44">
        <v>5</v>
      </c>
      <c r="H1" s="3"/>
    </row>
    <row r="2" spans="1:8">
      <c r="B2" s="4"/>
      <c r="C2" s="4"/>
      <c r="D2" s="4"/>
      <c r="E2" s="4"/>
      <c r="F2" s="4"/>
      <c r="G2" s="4"/>
      <c r="H2" s="4"/>
    </row>
    <row r="3" spans="1:8" ht="41.25">
      <c r="A3" s="85" t="s">
        <v>4</v>
      </c>
      <c r="B3" s="85"/>
      <c r="C3" s="85"/>
      <c r="D3" s="85"/>
      <c r="E3" s="85"/>
      <c r="F3" s="85"/>
      <c r="G3" s="85"/>
      <c r="H3" s="85"/>
    </row>
    <row r="4" spans="1:8" ht="45">
      <c r="A4" s="5" t="s">
        <v>47</v>
      </c>
      <c r="B4" s="6" t="s">
        <v>5</v>
      </c>
      <c r="C4" s="5" t="s">
        <v>6</v>
      </c>
      <c r="D4" s="5" t="s">
        <v>7</v>
      </c>
      <c r="E4" s="5" t="s">
        <v>48</v>
      </c>
      <c r="F4" s="5" t="s">
        <v>8</v>
      </c>
      <c r="G4" s="5" t="s">
        <v>9</v>
      </c>
      <c r="H4" s="5" t="s">
        <v>10</v>
      </c>
    </row>
    <row r="5" spans="1:8">
      <c r="A5" s="55">
        <v>37987</v>
      </c>
      <c r="B5" s="47" t="s">
        <v>61</v>
      </c>
      <c r="C5" s="9">
        <f>+'Transaction Register Year 4'!C31</f>
        <v>40000</v>
      </c>
      <c r="D5" s="9">
        <f>+'Transaction Register Year 4'!D31</f>
        <v>40000</v>
      </c>
      <c r="E5" s="77">
        <f>+'Transaction Register Year 4'!E31</f>
        <v>5000</v>
      </c>
      <c r="F5" s="9">
        <v>0</v>
      </c>
      <c r="G5" s="9">
        <v>0</v>
      </c>
      <c r="H5" s="77">
        <f>+'Transaction Register Year 4'!H31</f>
        <v>5000</v>
      </c>
    </row>
    <row r="6" spans="1:8">
      <c r="A6" s="7"/>
      <c r="B6" s="8"/>
      <c r="C6" s="9"/>
      <c r="D6" s="9"/>
      <c r="E6" s="77"/>
      <c r="F6" s="8"/>
      <c r="G6" s="8"/>
      <c r="H6" s="77"/>
    </row>
    <row r="7" spans="1:8">
      <c r="A7" s="7"/>
      <c r="B7" s="8"/>
      <c r="C7" s="9"/>
      <c r="D7" s="9"/>
      <c r="E7" s="77"/>
      <c r="F7" s="8"/>
      <c r="G7" s="8"/>
      <c r="H7" s="77"/>
    </row>
    <row r="8" spans="1:8">
      <c r="A8" s="7"/>
      <c r="B8" s="8"/>
      <c r="C8" s="9"/>
      <c r="D8" s="8"/>
      <c r="E8" s="77"/>
      <c r="F8" s="8"/>
      <c r="G8" s="8"/>
      <c r="H8" s="77"/>
    </row>
    <row r="9" spans="1:8">
      <c r="A9" s="7"/>
      <c r="B9" s="8"/>
      <c r="C9" s="9"/>
      <c r="D9" s="8"/>
      <c r="E9" s="77"/>
      <c r="F9" s="8"/>
      <c r="G9" s="8"/>
      <c r="H9" s="77"/>
    </row>
    <row r="10" spans="1:8">
      <c r="A10" s="7"/>
      <c r="B10" s="8"/>
      <c r="C10" s="8"/>
      <c r="D10" s="8"/>
      <c r="E10" s="77"/>
      <c r="F10" s="8"/>
      <c r="G10" s="8"/>
      <c r="H10" s="77"/>
    </row>
    <row r="11" spans="1:8">
      <c r="A11" s="7"/>
      <c r="B11" s="8"/>
      <c r="C11" s="8"/>
      <c r="D11" s="8"/>
      <c r="E11" s="77"/>
      <c r="F11" s="8"/>
      <c r="G11" s="8"/>
      <c r="H11" s="77"/>
    </row>
    <row r="12" spans="1:8">
      <c r="A12" s="7"/>
      <c r="B12" s="8"/>
      <c r="C12" s="8"/>
      <c r="D12" s="8"/>
      <c r="E12" s="77"/>
      <c r="F12" s="8"/>
      <c r="G12" s="8"/>
      <c r="H12" s="77"/>
    </row>
    <row r="13" spans="1:8">
      <c r="A13" s="7"/>
      <c r="B13" s="8"/>
      <c r="C13" s="8"/>
      <c r="D13" s="8"/>
      <c r="E13" s="77"/>
      <c r="F13" s="9"/>
      <c r="G13" s="8"/>
      <c r="H13" s="77"/>
    </row>
    <row r="14" spans="1:8">
      <c r="A14" s="7"/>
      <c r="B14" s="8"/>
      <c r="C14" s="8"/>
      <c r="D14" s="8"/>
      <c r="E14" s="77"/>
      <c r="F14" s="8"/>
      <c r="G14" s="9"/>
      <c r="H14" s="77"/>
    </row>
    <row r="15" spans="1:8">
      <c r="A15" s="7"/>
      <c r="B15" s="8"/>
      <c r="C15" s="8"/>
      <c r="D15" s="8"/>
      <c r="E15" s="77"/>
      <c r="F15" s="9"/>
      <c r="G15" s="8"/>
      <c r="H15" s="77"/>
    </row>
    <row r="16" spans="1:8">
      <c r="A16" s="7"/>
      <c r="B16" s="8"/>
      <c r="C16" s="8"/>
      <c r="D16" s="8"/>
      <c r="E16" s="77"/>
      <c r="F16" s="8"/>
      <c r="G16" s="8"/>
      <c r="H16" s="77"/>
    </row>
    <row r="17" spans="1:8">
      <c r="A17" s="7"/>
      <c r="B17" s="8"/>
      <c r="C17" s="8"/>
      <c r="D17" s="8"/>
      <c r="E17" s="77"/>
      <c r="F17" s="8"/>
      <c r="G17" s="8"/>
      <c r="H17" s="77"/>
    </row>
    <row r="18" spans="1:8">
      <c r="A18" s="7"/>
      <c r="B18" s="8"/>
      <c r="C18" s="8"/>
      <c r="D18" s="8"/>
      <c r="E18" s="77"/>
      <c r="F18" s="8"/>
      <c r="G18" s="9"/>
      <c r="H18" s="77"/>
    </row>
    <row r="19" spans="1:8">
      <c r="A19" s="7"/>
      <c r="B19" s="8"/>
      <c r="C19" s="8"/>
      <c r="D19" s="8"/>
      <c r="E19" s="77"/>
      <c r="F19" s="8"/>
      <c r="G19" s="8"/>
      <c r="H19" s="77"/>
    </row>
    <row r="20" spans="1:8">
      <c r="A20" s="7"/>
      <c r="B20" s="8"/>
      <c r="C20" s="8"/>
      <c r="D20" s="8"/>
      <c r="E20" s="77"/>
      <c r="F20" s="9"/>
      <c r="G20" s="8"/>
      <c r="H20" s="77"/>
    </row>
    <row r="21" spans="1:8">
      <c r="A21" s="7"/>
      <c r="B21" s="8"/>
      <c r="C21" s="8"/>
      <c r="D21" s="8"/>
      <c r="E21" s="77"/>
      <c r="F21" s="8"/>
      <c r="G21" s="8"/>
      <c r="H21" s="77"/>
    </row>
    <row r="22" spans="1:8">
      <c r="A22" s="8"/>
      <c r="B22" s="8"/>
      <c r="C22" s="8"/>
      <c r="D22" s="8"/>
      <c r="E22" s="77"/>
      <c r="F22" s="8"/>
      <c r="G22" s="8"/>
      <c r="H22" s="77"/>
    </row>
    <row r="23" spans="1:8">
      <c r="A23" s="8"/>
      <c r="B23" s="8"/>
      <c r="C23" s="10"/>
      <c r="D23" s="9"/>
      <c r="E23" s="77"/>
      <c r="F23" s="9"/>
      <c r="G23" s="9"/>
      <c r="H23" s="77"/>
    </row>
    <row r="24" spans="1:8">
      <c r="A24" s="8"/>
      <c r="B24" s="8"/>
      <c r="C24" s="8"/>
      <c r="D24" s="8"/>
      <c r="E24" s="77"/>
      <c r="F24" s="8"/>
      <c r="G24" s="8"/>
      <c r="H24" s="77"/>
    </row>
    <row r="25" spans="1:8">
      <c r="A25" s="8"/>
      <c r="B25" s="8"/>
      <c r="C25" s="8"/>
      <c r="D25" s="8"/>
      <c r="E25" s="77"/>
      <c r="F25" s="8"/>
      <c r="G25" s="8"/>
      <c r="H25" s="77"/>
    </row>
    <row r="26" spans="1:8">
      <c r="A26" s="8"/>
      <c r="B26" s="8"/>
      <c r="C26" s="8"/>
      <c r="D26" s="8"/>
      <c r="E26" s="77"/>
      <c r="F26" s="8"/>
      <c r="G26" s="8"/>
      <c r="H26" s="77"/>
    </row>
    <row r="27" spans="1:8">
      <c r="A27" s="8"/>
      <c r="B27" s="8"/>
      <c r="C27" s="8"/>
      <c r="D27" s="8"/>
      <c r="E27" s="77"/>
      <c r="F27" s="8"/>
      <c r="G27" s="8"/>
      <c r="H27" s="77"/>
    </row>
    <row r="28" spans="1:8">
      <c r="A28" s="46"/>
      <c r="B28" s="46"/>
      <c r="C28" s="46"/>
      <c r="D28" s="46"/>
      <c r="E28" s="78"/>
      <c r="F28" s="46"/>
      <c r="G28" s="46"/>
      <c r="H28" s="78"/>
    </row>
    <row r="29" spans="1:8">
      <c r="A29" s="8"/>
      <c r="B29" s="8"/>
      <c r="C29" s="8"/>
      <c r="D29" s="8"/>
      <c r="E29" s="77"/>
      <c r="F29" s="8"/>
      <c r="G29" s="8"/>
      <c r="H29" s="77"/>
    </row>
    <row r="30" spans="1:8">
      <c r="A30" s="8"/>
      <c r="B30" s="8"/>
      <c r="C30" s="8"/>
      <c r="D30" s="8"/>
      <c r="E30" s="77"/>
      <c r="F30" s="8"/>
      <c r="G30" s="8"/>
      <c r="H30" s="77"/>
    </row>
    <row r="31" spans="1:8">
      <c r="A31" s="41"/>
      <c r="B31" s="41" t="s">
        <v>14</v>
      </c>
      <c r="C31" s="10">
        <f>SUM(C5:C26)</f>
        <v>40000</v>
      </c>
      <c r="D31" s="10">
        <f>SUM(D5:D26)</f>
        <v>40000</v>
      </c>
      <c r="E31" s="79">
        <f>SUM(E5:E26)</f>
        <v>5000</v>
      </c>
      <c r="F31" s="10">
        <f>SUM(F5:F30)</f>
        <v>0</v>
      </c>
      <c r="G31" s="10">
        <f>SUM(G5:G30)</f>
        <v>0</v>
      </c>
      <c r="H31" s="79">
        <f>SUM(H5:H26)</f>
        <v>5000</v>
      </c>
    </row>
  </sheetData>
  <protectedRanges>
    <protectedRange sqref="H6:H30" name="Cash"/>
    <protectedRange sqref="G6:G30" name="Expense"/>
    <protectedRange sqref="F5:F30 G5:H5 C5:E5" name="Income"/>
    <protectedRange sqref="E6:E30" name="Notes Payable"/>
    <protectedRange sqref="D6:D30" name="Equity"/>
    <protectedRange sqref="A6:A30" name="Date"/>
    <protectedRange sqref="B6:B30" name="Description"/>
    <protectedRange sqref="C6:C30" name="Asset Account"/>
  </protectedRanges>
  <mergeCells count="2">
    <mergeCell ref="A1:B1"/>
    <mergeCell ref="A3:H3"/>
  </mergeCells>
  <dataValidations count="2">
    <dataValidation allowBlank="1" showInputMessage="1" showErrorMessage="1" promptTitle="Transaction" prompt="Enter a brief description on transaction_x000a_" sqref="B6:B30"/>
    <dataValidation allowBlank="1" showInputMessage="1" showErrorMessage="1" promptTitle="Date" prompt="Enter the date and week on board_x000a_" sqref="A7:A30"/>
  </dataValidations>
  <pageMargins left="0.7" right="0.7" top="0.75" bottom="0.75" header="0.3" footer="0.3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6"/>
  <sheetViews>
    <sheetView topLeftCell="A9" workbookViewId="0">
      <selection activeCell="B22" sqref="B22"/>
    </sheetView>
  </sheetViews>
  <sheetFormatPr defaultRowHeight="12.75"/>
  <cols>
    <col min="1" max="1" width="18.7109375" customWidth="1"/>
    <col min="2" max="2" width="12.7109375" customWidth="1"/>
    <col min="3" max="4" width="15.7109375" customWidth="1"/>
    <col min="5" max="6" width="20.7109375" customWidth="1"/>
    <col min="7" max="7" width="15.7109375" customWidth="1"/>
  </cols>
  <sheetData>
    <row r="1" spans="1:7" ht="15">
      <c r="A1" s="118" t="s">
        <v>3</v>
      </c>
      <c r="B1" s="119"/>
      <c r="C1" s="11" t="str">
        <f>+'Transaction Register Year 1'!C1</f>
        <v>Kent Weber</v>
      </c>
      <c r="D1" s="30"/>
      <c r="E1" s="30"/>
      <c r="F1" s="31"/>
      <c r="G1" s="30"/>
    </row>
    <row r="3" spans="1:7" ht="41.25">
      <c r="A3" s="120" t="s">
        <v>15</v>
      </c>
      <c r="B3" s="121"/>
      <c r="C3" s="121"/>
      <c r="D3" s="121"/>
      <c r="E3" s="121"/>
      <c r="F3" s="121"/>
      <c r="G3" s="122"/>
    </row>
    <row r="4" spans="1:7" ht="41.25">
      <c r="A4" s="12"/>
      <c r="B4" s="12"/>
      <c r="C4" s="12"/>
      <c r="D4" s="12"/>
      <c r="E4" s="12"/>
      <c r="F4" s="12"/>
      <c r="G4" s="12"/>
    </row>
    <row r="5" spans="1:7" ht="20.25">
      <c r="A5" s="103" t="s">
        <v>16</v>
      </c>
      <c r="B5" s="104"/>
      <c r="C5" s="104"/>
      <c r="D5" s="104"/>
      <c r="E5" s="104"/>
      <c r="F5" s="104"/>
      <c r="G5" s="105"/>
    </row>
    <row r="6" spans="1:7" ht="15">
      <c r="A6" s="116" t="s">
        <v>43</v>
      </c>
      <c r="B6" s="117"/>
      <c r="C6" s="117"/>
      <c r="D6" s="117"/>
      <c r="E6" s="117"/>
      <c r="F6" s="39">
        <v>5</v>
      </c>
      <c r="G6" s="40"/>
    </row>
    <row r="7" spans="1:7" ht="15.75">
      <c r="A7" s="95" t="s">
        <v>17</v>
      </c>
      <c r="B7" s="123"/>
      <c r="C7" s="96"/>
      <c r="D7" s="95" t="s">
        <v>18</v>
      </c>
      <c r="E7" s="96"/>
      <c r="F7" s="95" t="s">
        <v>19</v>
      </c>
      <c r="G7" s="96"/>
    </row>
    <row r="8" spans="1:7" ht="15">
      <c r="A8" s="110">
        <f>+'Transaction Register Year 5'!F31</f>
        <v>0</v>
      </c>
      <c r="B8" s="111"/>
      <c r="C8" s="91"/>
      <c r="D8" s="110">
        <f>+'Transaction Register Year 5'!G31</f>
        <v>0</v>
      </c>
      <c r="E8" s="91"/>
      <c r="F8" s="110">
        <f>(A8-D8)</f>
        <v>0</v>
      </c>
      <c r="G8" s="91"/>
    </row>
    <row r="9" spans="1:7">
      <c r="A9" s="4"/>
      <c r="B9" s="4"/>
      <c r="C9" s="4"/>
      <c r="D9" s="4"/>
      <c r="E9" s="4"/>
      <c r="F9" s="4"/>
      <c r="G9" s="4"/>
    </row>
    <row r="10" spans="1:7">
      <c r="A10" s="4"/>
      <c r="B10" s="4"/>
      <c r="C10" s="4"/>
      <c r="D10" s="4"/>
      <c r="E10" s="4"/>
      <c r="F10" s="4"/>
      <c r="G10" s="4"/>
    </row>
    <row r="11" spans="1:7" ht="20.25">
      <c r="A11" s="112" t="s">
        <v>20</v>
      </c>
      <c r="B11" s="113"/>
      <c r="C11" s="113"/>
      <c r="D11" s="113"/>
      <c r="E11" s="113"/>
      <c r="F11" s="113"/>
      <c r="G11" s="114"/>
    </row>
    <row r="12" spans="1:7" ht="15">
      <c r="A12" s="116" t="s">
        <v>43</v>
      </c>
      <c r="B12" s="117"/>
      <c r="C12" s="117"/>
      <c r="D12" s="117"/>
      <c r="E12" s="117"/>
      <c r="F12" s="39">
        <v>5</v>
      </c>
      <c r="G12" s="40"/>
    </row>
    <row r="13" spans="1:7" ht="15.75">
      <c r="A13" s="115" t="s">
        <v>21</v>
      </c>
      <c r="B13" s="115"/>
      <c r="C13" s="115"/>
      <c r="D13" s="115" t="s">
        <v>19</v>
      </c>
      <c r="E13" s="115"/>
      <c r="F13" s="115" t="s">
        <v>22</v>
      </c>
      <c r="G13" s="115"/>
    </row>
    <row r="14" spans="1:7" ht="15">
      <c r="A14" s="101">
        <f>+'Financial Statements Year 4'!G25</f>
        <v>40000</v>
      </c>
      <c r="B14" s="101"/>
      <c r="C14" s="101"/>
      <c r="D14" s="102">
        <f>+F8</f>
        <v>0</v>
      </c>
      <c r="E14" s="102"/>
      <c r="F14" s="102">
        <f>(A14+D14)</f>
        <v>40000</v>
      </c>
      <c r="G14" s="102"/>
    </row>
    <row r="15" spans="1:7">
      <c r="A15" s="4"/>
      <c r="B15" s="4"/>
      <c r="C15" s="4"/>
      <c r="D15" s="4"/>
      <c r="E15" s="4"/>
      <c r="F15" s="4"/>
      <c r="G15" s="4"/>
    </row>
    <row r="16" spans="1:7">
      <c r="A16" s="4"/>
      <c r="B16" s="4"/>
      <c r="C16" s="4"/>
      <c r="D16" s="4"/>
      <c r="E16" s="4"/>
      <c r="F16" s="4"/>
      <c r="G16" s="4"/>
    </row>
    <row r="17" spans="1:7" ht="20.25">
      <c r="A17" s="103" t="s">
        <v>23</v>
      </c>
      <c r="B17" s="104"/>
      <c r="C17" s="104"/>
      <c r="D17" s="104"/>
      <c r="E17" s="104"/>
      <c r="F17" s="104"/>
      <c r="G17" s="105"/>
    </row>
    <row r="18" spans="1:7" ht="15">
      <c r="A18" s="106" t="s">
        <v>44</v>
      </c>
      <c r="B18" s="107"/>
      <c r="C18" s="107"/>
      <c r="D18" s="107"/>
      <c r="E18" s="18">
        <v>38717</v>
      </c>
      <c r="F18" s="108"/>
      <c r="G18" s="109"/>
    </row>
    <row r="19" spans="1:7">
      <c r="A19" s="19"/>
      <c r="B19" s="20"/>
      <c r="C19" s="20"/>
      <c r="D19" s="20"/>
      <c r="E19" s="21"/>
      <c r="F19" s="20"/>
      <c r="G19" s="22"/>
    </row>
    <row r="20" spans="1:7" ht="15.75">
      <c r="A20" s="13" t="s">
        <v>24</v>
      </c>
      <c r="B20" s="14" t="s">
        <v>25</v>
      </c>
      <c r="C20" s="15" t="s">
        <v>26</v>
      </c>
      <c r="D20" s="16" t="s">
        <v>27</v>
      </c>
      <c r="E20" s="95" t="s">
        <v>28</v>
      </c>
      <c r="F20" s="96"/>
      <c r="G20" s="15" t="s">
        <v>29</v>
      </c>
    </row>
    <row r="21" spans="1:7" ht="15.75">
      <c r="A21" s="23" t="s">
        <v>30</v>
      </c>
      <c r="B21" s="36">
        <f>+'Transaction Register Year 5'!H31</f>
        <v>5000</v>
      </c>
      <c r="C21" s="34">
        <v>1</v>
      </c>
      <c r="D21" s="29">
        <f>(B21*C21)</f>
        <v>5000</v>
      </c>
      <c r="E21" s="97" t="s">
        <v>31</v>
      </c>
      <c r="F21" s="97"/>
      <c r="G21" s="17">
        <f>+'Transaction Register Year 5'!E31</f>
        <v>5000</v>
      </c>
    </row>
    <row r="22" spans="1:7" ht="15.75">
      <c r="A22" s="23" t="s">
        <v>32</v>
      </c>
      <c r="B22" s="24">
        <v>10</v>
      </c>
      <c r="C22" s="35">
        <v>2000</v>
      </c>
      <c r="D22" s="29">
        <f t="shared" ref="D22:D28" si="0">(B22*C22)</f>
        <v>20000</v>
      </c>
      <c r="E22" s="98"/>
      <c r="F22" s="99"/>
      <c r="G22" s="37"/>
    </row>
    <row r="23" spans="1:7" ht="15.75">
      <c r="A23" s="23" t="s">
        <v>33</v>
      </c>
      <c r="B23" s="24">
        <v>10</v>
      </c>
      <c r="C23" s="35">
        <v>2000</v>
      </c>
      <c r="D23" s="29">
        <f t="shared" si="0"/>
        <v>20000</v>
      </c>
      <c r="E23" s="100" t="s">
        <v>34</v>
      </c>
      <c r="F23" s="100"/>
      <c r="G23" s="17">
        <f>+G21</f>
        <v>5000</v>
      </c>
    </row>
    <row r="24" spans="1:7" ht="15.75">
      <c r="A24" s="23" t="s">
        <v>35</v>
      </c>
      <c r="B24" s="24">
        <v>0</v>
      </c>
      <c r="C24" s="35">
        <v>5000</v>
      </c>
      <c r="D24" s="29">
        <f t="shared" si="0"/>
        <v>0</v>
      </c>
      <c r="E24" s="98"/>
      <c r="F24" s="99"/>
      <c r="G24" s="37"/>
    </row>
    <row r="25" spans="1:7" ht="15.75">
      <c r="A25" s="23" t="s">
        <v>36</v>
      </c>
      <c r="B25" s="24">
        <v>0</v>
      </c>
      <c r="C25" s="35">
        <v>500</v>
      </c>
      <c r="D25" s="29">
        <f t="shared" si="0"/>
        <v>0</v>
      </c>
      <c r="E25" s="100" t="s">
        <v>37</v>
      </c>
      <c r="F25" s="100"/>
      <c r="G25" s="17">
        <f>SUM(D29-G23)</f>
        <v>40000</v>
      </c>
    </row>
    <row r="26" spans="1:7" ht="15.75">
      <c r="A26" s="23" t="s">
        <v>38</v>
      </c>
      <c r="B26" s="24">
        <v>0</v>
      </c>
      <c r="C26" s="35">
        <v>500</v>
      </c>
      <c r="D26" s="29">
        <f t="shared" si="0"/>
        <v>0</v>
      </c>
      <c r="E26" s="25"/>
      <c r="F26" s="26"/>
      <c r="G26" s="38"/>
    </row>
    <row r="27" spans="1:7" ht="15.75">
      <c r="A27" s="23" t="s">
        <v>39</v>
      </c>
      <c r="B27" s="24">
        <v>0</v>
      </c>
      <c r="C27" s="35">
        <v>10000</v>
      </c>
      <c r="D27" s="29">
        <f t="shared" si="0"/>
        <v>0</v>
      </c>
      <c r="E27" s="86"/>
      <c r="F27" s="87"/>
      <c r="G27" s="90"/>
    </row>
    <row r="28" spans="1:7" ht="15.75">
      <c r="A28" s="23" t="s">
        <v>40</v>
      </c>
      <c r="B28" s="24">
        <v>0</v>
      </c>
      <c r="C28" s="66">
        <v>10000</v>
      </c>
      <c r="D28" s="29">
        <f t="shared" si="0"/>
        <v>0</v>
      </c>
      <c r="E28" s="88"/>
      <c r="F28" s="89"/>
      <c r="G28" s="91"/>
    </row>
    <row r="29" spans="1:7" ht="15.75">
      <c r="A29" s="92" t="s">
        <v>41</v>
      </c>
      <c r="B29" s="93"/>
      <c r="C29" s="94"/>
      <c r="D29" s="27">
        <f>SUM(D21:D28)</f>
        <v>45000</v>
      </c>
      <c r="E29" s="92" t="s">
        <v>42</v>
      </c>
      <c r="F29" s="94"/>
      <c r="G29" s="27">
        <f>SUM(G23,G25)</f>
        <v>45000</v>
      </c>
    </row>
    <row r="30" spans="1:7">
      <c r="A30" s="4"/>
      <c r="B30" s="4"/>
      <c r="C30" s="4"/>
      <c r="D30" s="4"/>
      <c r="E30" s="4"/>
      <c r="F30" s="4"/>
      <c r="G30" s="4"/>
    </row>
    <row r="31" spans="1:7">
      <c r="A31" s="42"/>
      <c r="B31" s="42"/>
      <c r="C31" s="42"/>
      <c r="D31" s="42"/>
      <c r="E31" s="42"/>
      <c r="F31" s="42"/>
      <c r="G31" s="42"/>
    </row>
    <row r="32" spans="1:7">
      <c r="A32" s="42"/>
      <c r="B32" s="42"/>
      <c r="C32" s="42"/>
      <c r="D32" s="42"/>
      <c r="E32" s="42"/>
      <c r="F32" s="42"/>
      <c r="G32" s="42"/>
    </row>
    <row r="33" spans="1:7">
      <c r="A33" s="42"/>
      <c r="B33" s="42"/>
      <c r="C33" s="42"/>
      <c r="D33" s="42"/>
      <c r="E33" s="42"/>
      <c r="F33" s="42"/>
      <c r="G33" s="42"/>
    </row>
    <row r="34" spans="1:7">
      <c r="A34" s="42"/>
      <c r="B34" s="42"/>
      <c r="C34" s="42"/>
      <c r="D34" s="42"/>
      <c r="E34" s="42"/>
      <c r="F34" s="42"/>
      <c r="G34" s="42"/>
    </row>
    <row r="35" spans="1:7">
      <c r="A35" s="42"/>
      <c r="B35" s="42"/>
      <c r="C35" s="42"/>
      <c r="D35" s="42"/>
      <c r="E35" s="42"/>
      <c r="F35" s="42"/>
      <c r="G35" s="42"/>
    </row>
    <row r="36" spans="1:7">
      <c r="A36" s="42"/>
      <c r="B36" s="42"/>
      <c r="C36" s="42"/>
      <c r="D36" s="42"/>
      <c r="E36" s="42"/>
      <c r="F36" s="42"/>
      <c r="G36" s="42"/>
    </row>
    <row r="37" spans="1:7">
      <c r="A37" s="42"/>
      <c r="B37" s="42"/>
      <c r="C37" s="42"/>
      <c r="D37" s="42"/>
      <c r="E37" s="42"/>
      <c r="F37" s="42"/>
      <c r="G37" s="42"/>
    </row>
    <row r="38" spans="1:7">
      <c r="A38" s="42"/>
      <c r="B38" s="42"/>
      <c r="C38" s="42"/>
      <c r="D38" s="42"/>
      <c r="E38" s="42"/>
      <c r="F38" s="42"/>
      <c r="G38" s="42"/>
    </row>
    <row r="39" spans="1:7">
      <c r="A39" s="42"/>
      <c r="B39" s="42"/>
      <c r="C39" s="42"/>
      <c r="D39" s="42"/>
      <c r="E39" s="42"/>
      <c r="F39" s="42"/>
      <c r="G39" s="42"/>
    </row>
    <row r="40" spans="1:7">
      <c r="A40" s="42"/>
      <c r="B40" s="42"/>
      <c r="C40" s="42"/>
      <c r="D40" s="42"/>
      <c r="E40" s="42"/>
      <c r="F40" s="42"/>
      <c r="G40" s="42"/>
    </row>
    <row r="41" spans="1:7">
      <c r="A41" s="42"/>
      <c r="B41" s="42"/>
      <c r="C41" s="42"/>
      <c r="D41" s="42"/>
      <c r="E41" s="42"/>
      <c r="F41" s="42"/>
      <c r="G41" s="42"/>
    </row>
    <row r="42" spans="1:7">
      <c r="A42" s="42"/>
      <c r="B42" s="42"/>
      <c r="C42" s="42"/>
      <c r="D42" s="42"/>
      <c r="E42" s="42"/>
      <c r="F42" s="42"/>
      <c r="G42" s="42"/>
    </row>
    <row r="43" spans="1:7">
      <c r="A43" s="42"/>
      <c r="B43" s="42"/>
      <c r="C43" s="42"/>
      <c r="D43" s="42"/>
      <c r="E43" s="42"/>
      <c r="F43" s="42"/>
      <c r="G43" s="42"/>
    </row>
    <row r="44" spans="1:7">
      <c r="A44" s="42"/>
      <c r="B44" s="42"/>
      <c r="C44" s="42"/>
      <c r="D44" s="42"/>
      <c r="E44" s="42"/>
      <c r="F44" s="42"/>
      <c r="G44" s="42"/>
    </row>
    <row r="45" spans="1:7">
      <c r="A45" s="42"/>
      <c r="B45" s="42"/>
      <c r="C45" s="42"/>
      <c r="D45" s="42"/>
      <c r="E45" s="42"/>
      <c r="F45" s="42"/>
      <c r="G45" s="42"/>
    </row>
    <row r="46" spans="1:7">
      <c r="A46" s="42"/>
      <c r="B46" s="42"/>
      <c r="C46" s="42"/>
      <c r="D46" s="42"/>
      <c r="E46" s="42"/>
      <c r="F46" s="42"/>
      <c r="G46" s="42"/>
    </row>
    <row r="47" spans="1:7">
      <c r="A47" s="42"/>
      <c r="B47" s="42"/>
      <c r="C47" s="42"/>
      <c r="D47" s="42"/>
      <c r="E47" s="42"/>
      <c r="F47" s="42"/>
      <c r="G47" s="42"/>
    </row>
    <row r="48" spans="1:7">
      <c r="A48" s="42"/>
      <c r="B48" s="42"/>
      <c r="C48" s="42"/>
      <c r="D48" s="42"/>
      <c r="E48" s="42"/>
      <c r="F48" s="42"/>
      <c r="G48" s="42"/>
    </row>
    <row r="49" spans="1:7">
      <c r="A49" s="42"/>
      <c r="B49" s="42"/>
      <c r="C49" s="42"/>
      <c r="D49" s="42"/>
      <c r="E49" s="42"/>
      <c r="F49" s="42"/>
      <c r="G49" s="42"/>
    </row>
    <row r="50" spans="1:7">
      <c r="A50" s="42"/>
      <c r="B50" s="42"/>
      <c r="C50" s="42"/>
      <c r="D50" s="42"/>
      <c r="E50" s="42"/>
      <c r="F50" s="42"/>
      <c r="G50" s="42"/>
    </row>
    <row r="51" spans="1:7">
      <c r="A51" s="42"/>
      <c r="B51" s="42"/>
      <c r="C51" s="42"/>
      <c r="D51" s="42"/>
      <c r="E51" s="42"/>
      <c r="F51" s="42"/>
      <c r="G51" s="42"/>
    </row>
    <row r="52" spans="1:7">
      <c r="A52" s="42"/>
      <c r="B52" s="42"/>
      <c r="C52" s="42"/>
      <c r="D52" s="42"/>
      <c r="E52" s="42"/>
      <c r="F52" s="42"/>
      <c r="G52" s="42"/>
    </row>
    <row r="53" spans="1:7">
      <c r="A53" s="42"/>
      <c r="B53" s="42"/>
      <c r="C53" s="42"/>
      <c r="D53" s="42"/>
      <c r="E53" s="42"/>
      <c r="F53" s="42"/>
      <c r="G53" s="42"/>
    </row>
    <row r="54" spans="1:7">
      <c r="A54" s="42"/>
      <c r="B54" s="42"/>
      <c r="C54" s="42"/>
      <c r="D54" s="42"/>
      <c r="E54" s="42"/>
      <c r="F54" s="42"/>
      <c r="G54" s="42"/>
    </row>
    <row r="55" spans="1:7">
      <c r="A55" s="42"/>
      <c r="B55" s="42"/>
      <c r="C55" s="42"/>
      <c r="D55" s="42"/>
      <c r="E55" s="42"/>
      <c r="F55" s="42"/>
      <c r="G55" s="42"/>
    </row>
    <row r="56" spans="1:7">
      <c r="A56" s="42"/>
      <c r="B56" s="42"/>
      <c r="C56" s="42"/>
      <c r="D56" s="42"/>
      <c r="E56" s="42"/>
      <c r="F56" s="42"/>
      <c r="G56" s="42"/>
    </row>
    <row r="57" spans="1:7">
      <c r="A57" s="42"/>
      <c r="B57" s="42"/>
      <c r="C57" s="42"/>
      <c r="D57" s="42"/>
      <c r="E57" s="42"/>
      <c r="F57" s="42"/>
      <c r="G57" s="42"/>
    </row>
    <row r="58" spans="1:7">
      <c r="A58" s="42"/>
      <c r="B58" s="42"/>
      <c r="C58" s="42"/>
      <c r="D58" s="42"/>
      <c r="E58" s="42"/>
      <c r="F58" s="42"/>
      <c r="G58" s="42"/>
    </row>
    <row r="59" spans="1:7">
      <c r="A59" s="42"/>
      <c r="B59" s="42"/>
      <c r="C59" s="42"/>
      <c r="D59" s="42"/>
      <c r="E59" s="42"/>
      <c r="F59" s="42"/>
      <c r="G59" s="42"/>
    </row>
    <row r="60" spans="1:7">
      <c r="A60" s="42"/>
      <c r="B60" s="42"/>
      <c r="C60" s="42"/>
      <c r="D60" s="42"/>
      <c r="E60" s="42"/>
      <c r="F60" s="42"/>
      <c r="G60" s="42"/>
    </row>
    <row r="61" spans="1:7">
      <c r="A61" s="42"/>
      <c r="B61" s="42"/>
      <c r="C61" s="42"/>
      <c r="D61" s="42"/>
      <c r="E61" s="42"/>
      <c r="F61" s="42"/>
      <c r="G61" s="42"/>
    </row>
    <row r="62" spans="1:7">
      <c r="A62" s="42"/>
      <c r="B62" s="42"/>
      <c r="C62" s="42"/>
      <c r="D62" s="42"/>
      <c r="E62" s="42"/>
      <c r="F62" s="42"/>
      <c r="G62" s="42"/>
    </row>
    <row r="63" spans="1:7">
      <c r="A63" s="42"/>
      <c r="B63" s="42"/>
      <c r="C63" s="42"/>
      <c r="D63" s="42"/>
      <c r="E63" s="42"/>
      <c r="F63" s="42"/>
      <c r="G63" s="42"/>
    </row>
    <row r="64" spans="1:7">
      <c r="A64" s="42"/>
      <c r="B64" s="42"/>
      <c r="C64" s="42"/>
      <c r="D64" s="42"/>
      <c r="E64" s="42"/>
      <c r="F64" s="42"/>
      <c r="G64" s="42"/>
    </row>
    <row r="65" spans="1:7">
      <c r="A65" s="42"/>
      <c r="B65" s="42"/>
      <c r="C65" s="42"/>
      <c r="D65" s="42"/>
      <c r="E65" s="42"/>
      <c r="F65" s="42"/>
      <c r="G65" s="42"/>
    </row>
    <row r="66" spans="1:7">
      <c r="A66" s="42"/>
      <c r="B66" s="42"/>
      <c r="C66" s="42"/>
      <c r="D66" s="42"/>
      <c r="E66" s="42"/>
      <c r="F66" s="42"/>
      <c r="G66" s="42"/>
    </row>
  </sheetData>
  <protectedRanges>
    <protectedRange sqref="B22" name="Grain acres_1"/>
    <protectedRange sqref="B23" name="Hay acres_1"/>
    <protectedRange sqref="B24" name="Fruit acres_1"/>
    <protectedRange sqref="B25" name="Cattle_1"/>
    <protectedRange sqref="B26" name="Lease cattle_1"/>
    <protectedRange sqref="B27" name="Harvester_1"/>
    <protectedRange sqref="B28" name="Tractor_1"/>
    <protectedRange sqref="E18" name="Date_1"/>
  </protectedRanges>
  <mergeCells count="31">
    <mergeCell ref="A13:C13"/>
    <mergeCell ref="D13:E13"/>
    <mergeCell ref="F13:G13"/>
    <mergeCell ref="A1:B1"/>
    <mergeCell ref="A3:G3"/>
    <mergeCell ref="A5:G5"/>
    <mergeCell ref="A6:E6"/>
    <mergeCell ref="A7:C7"/>
    <mergeCell ref="D7:E7"/>
    <mergeCell ref="F7:G7"/>
    <mergeCell ref="A8:C8"/>
    <mergeCell ref="D8:E8"/>
    <mergeCell ref="F8:G8"/>
    <mergeCell ref="A11:G11"/>
    <mergeCell ref="A12:E12"/>
    <mergeCell ref="A14:C14"/>
    <mergeCell ref="D14:E14"/>
    <mergeCell ref="F14:G14"/>
    <mergeCell ref="A17:G17"/>
    <mergeCell ref="A18:D18"/>
    <mergeCell ref="F18:G18"/>
    <mergeCell ref="E27:F28"/>
    <mergeCell ref="G27:G28"/>
    <mergeCell ref="A29:C29"/>
    <mergeCell ref="E29:F29"/>
    <mergeCell ref="E20:F20"/>
    <mergeCell ref="E21:F21"/>
    <mergeCell ref="E22:F22"/>
    <mergeCell ref="E23:F23"/>
    <mergeCell ref="E24:F24"/>
    <mergeCell ref="E25:F25"/>
  </mergeCell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8"/>
  <sheetViews>
    <sheetView workbookViewId="0">
      <selection activeCell="F31" sqref="F31"/>
    </sheetView>
  </sheetViews>
  <sheetFormatPr defaultRowHeight="12.75"/>
  <cols>
    <col min="1" max="1" width="9.140625" customWidth="1"/>
    <col min="6" max="6" width="10.7109375" bestFit="1" customWidth="1"/>
    <col min="8" max="8" width="10.7109375" bestFit="1" customWidth="1"/>
  </cols>
  <sheetData>
    <row r="1" spans="1:13" ht="15">
      <c r="A1" s="52"/>
      <c r="B1" s="1" t="s">
        <v>45</v>
      </c>
      <c r="C1" s="11" t="str">
        <f>+'Transaction Register Year 1'!C1</f>
        <v>Kent Weber</v>
      </c>
      <c r="D1" s="2"/>
      <c r="E1" s="2"/>
      <c r="F1" s="33" t="s">
        <v>46</v>
      </c>
      <c r="G1" s="44">
        <v>5</v>
      </c>
      <c r="H1" s="11"/>
      <c r="I1" s="53"/>
      <c r="J1" s="53"/>
      <c r="K1" s="53"/>
      <c r="L1" s="53"/>
      <c r="M1" s="54"/>
    </row>
    <row r="2" spans="1:13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41.25">
      <c r="A3" s="85" t="s">
        <v>49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15.75">
      <c r="A5" s="42"/>
      <c r="B5" s="50" t="s">
        <v>60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2"/>
    </row>
    <row r="6" spans="1:13">
      <c r="A6" s="42"/>
      <c r="B6" s="42"/>
      <c r="C6" s="42" t="s">
        <v>58</v>
      </c>
      <c r="D6" s="42"/>
      <c r="E6" s="42"/>
      <c r="F6" s="69">
        <f>+'Transaction Register Year 5'!F31</f>
        <v>0</v>
      </c>
      <c r="G6" s="42"/>
      <c r="H6" s="42"/>
      <c r="I6" s="42"/>
      <c r="J6" s="42"/>
      <c r="K6" s="42"/>
      <c r="L6" s="42"/>
      <c r="M6" s="42"/>
    </row>
    <row r="7" spans="1:13">
      <c r="A7" s="42"/>
      <c r="B7" s="42"/>
      <c r="C7" s="42" t="s">
        <v>59</v>
      </c>
      <c r="D7" s="42"/>
      <c r="E7" s="42"/>
      <c r="F7" s="71">
        <f>+'Transaction Register Year 5'!G31</f>
        <v>0</v>
      </c>
      <c r="G7" s="42"/>
      <c r="H7" s="42"/>
      <c r="I7" s="42"/>
      <c r="J7" s="42"/>
      <c r="K7" s="42"/>
      <c r="L7" s="42"/>
      <c r="M7" s="42"/>
    </row>
    <row r="8" spans="1:13">
      <c r="A8" s="42"/>
      <c r="B8" s="42"/>
      <c r="C8" s="59" t="s">
        <v>64</v>
      </c>
      <c r="D8" s="59"/>
      <c r="E8" s="59"/>
      <c r="F8" s="72">
        <f>+F6-F7</f>
        <v>0</v>
      </c>
      <c r="G8" s="42"/>
      <c r="H8" s="42"/>
      <c r="I8" s="42"/>
      <c r="J8" s="42"/>
      <c r="K8" s="42"/>
      <c r="L8" s="42"/>
      <c r="M8" s="42"/>
    </row>
    <row r="9" spans="1:13" ht="15">
      <c r="A9" s="56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1:13" ht="15.75">
      <c r="A10" s="56"/>
      <c r="B10" s="50" t="s">
        <v>50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2"/>
    </row>
    <row r="11" spans="1:13" ht="15">
      <c r="A11" s="56"/>
      <c r="B11" s="56"/>
      <c r="C11" s="42" t="s">
        <v>57</v>
      </c>
      <c r="D11" s="42"/>
      <c r="E11" s="42"/>
      <c r="F11" s="69">
        <f>+F8</f>
        <v>0</v>
      </c>
      <c r="G11" s="42"/>
      <c r="H11" s="42"/>
      <c r="I11" s="42"/>
      <c r="J11" s="42"/>
      <c r="K11" s="42"/>
      <c r="L11" s="42"/>
      <c r="M11" s="42"/>
    </row>
    <row r="12" spans="1:13" ht="15">
      <c r="A12" s="56"/>
      <c r="B12" s="56"/>
      <c r="C12" s="42" t="s">
        <v>80</v>
      </c>
      <c r="D12" s="42"/>
      <c r="E12" s="42"/>
      <c r="F12" s="70">
        <v>5000</v>
      </c>
      <c r="G12" s="42"/>
      <c r="H12" s="42"/>
      <c r="I12" s="42"/>
      <c r="J12" s="42"/>
      <c r="K12" s="42"/>
      <c r="L12" s="42"/>
      <c r="M12" s="42"/>
    </row>
    <row r="13" spans="1:13" ht="15">
      <c r="A13" s="56"/>
      <c r="B13" s="56"/>
      <c r="C13" s="59" t="s">
        <v>81</v>
      </c>
      <c r="D13" s="59"/>
      <c r="E13" s="59"/>
      <c r="F13" s="68">
        <f>+F11/F12</f>
        <v>0</v>
      </c>
      <c r="G13" s="42"/>
      <c r="H13" s="42"/>
      <c r="I13" s="42"/>
      <c r="J13" s="42"/>
      <c r="K13" s="42"/>
      <c r="L13" s="42"/>
      <c r="M13" s="42"/>
    </row>
    <row r="14" spans="1:13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3" ht="15.75">
      <c r="A15" s="57"/>
      <c r="B15" s="51" t="s">
        <v>51</v>
      </c>
      <c r="C15" s="49"/>
      <c r="D15" s="49"/>
      <c r="E15" s="49"/>
      <c r="F15" s="48"/>
      <c r="G15" s="48"/>
      <c r="H15" s="48"/>
      <c r="I15" s="48"/>
      <c r="J15" s="48"/>
      <c r="K15" s="48"/>
      <c r="L15" s="48"/>
      <c r="M15" s="42"/>
    </row>
    <row r="16" spans="1:13" ht="15">
      <c r="A16" s="57"/>
      <c r="B16" s="60"/>
      <c r="C16" s="61" t="s">
        <v>57</v>
      </c>
      <c r="D16" s="61"/>
      <c r="E16" s="61"/>
      <c r="F16" s="67">
        <f>+F8</f>
        <v>0</v>
      </c>
      <c r="G16" s="67"/>
      <c r="H16" s="67"/>
      <c r="I16" s="42"/>
      <c r="J16" s="42"/>
      <c r="K16" s="42"/>
      <c r="L16" s="42"/>
      <c r="M16" s="42"/>
    </row>
    <row r="17" spans="1:13" ht="15">
      <c r="A17" s="57"/>
      <c r="B17" s="60"/>
      <c r="C17" s="61" t="s">
        <v>62</v>
      </c>
      <c r="D17" s="61"/>
      <c r="E17" s="61"/>
      <c r="F17" s="67">
        <f>+'Financial Statements Year 4'!D28</f>
        <v>0</v>
      </c>
      <c r="G17" s="67"/>
      <c r="H17" s="67">
        <f>+'Transaction Register Year 1'!C5</f>
        <v>0</v>
      </c>
      <c r="I17" s="42"/>
      <c r="J17" s="42"/>
      <c r="K17" s="42"/>
      <c r="L17" s="42"/>
      <c r="M17" s="42"/>
    </row>
    <row r="18" spans="1:13" ht="15">
      <c r="A18" s="57"/>
      <c r="B18" s="60"/>
      <c r="C18" s="61" t="s">
        <v>63</v>
      </c>
      <c r="D18" s="61"/>
      <c r="E18" s="61"/>
      <c r="F18" s="67">
        <f>+'Financial Statements Year 5'!D29</f>
        <v>45000</v>
      </c>
      <c r="G18" s="67"/>
      <c r="H18" s="67">
        <f>+'Transaction Register Year 4'!C31</f>
        <v>40000</v>
      </c>
      <c r="I18" s="42"/>
      <c r="J18" s="42"/>
      <c r="K18" s="42"/>
      <c r="L18" s="42"/>
      <c r="M18" s="42"/>
    </row>
    <row r="19" spans="1:13" ht="15">
      <c r="A19" s="57"/>
      <c r="B19" s="60"/>
      <c r="C19" s="61" t="s">
        <v>65</v>
      </c>
      <c r="D19" s="61"/>
      <c r="E19" s="61"/>
      <c r="F19" s="67">
        <f>+(H18+H17)/2</f>
        <v>20000</v>
      </c>
      <c r="G19" s="67"/>
      <c r="H19" s="67"/>
      <c r="I19" s="42"/>
      <c r="J19" s="42"/>
      <c r="K19" s="42"/>
      <c r="L19" s="42"/>
      <c r="M19" s="42"/>
    </row>
    <row r="20" spans="1:13" ht="15">
      <c r="A20" s="57"/>
      <c r="B20" s="60"/>
      <c r="C20" s="62" t="s">
        <v>66</v>
      </c>
      <c r="D20" s="62"/>
      <c r="E20" s="62"/>
      <c r="F20" s="68">
        <f>+F16/F19</f>
        <v>0</v>
      </c>
      <c r="G20" s="42"/>
      <c r="H20" s="58"/>
      <c r="I20" s="42"/>
      <c r="J20" s="42"/>
      <c r="K20" s="42"/>
      <c r="L20" s="42"/>
      <c r="M20" s="42"/>
    </row>
    <row r="21" spans="1:13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</row>
    <row r="22" spans="1:13" ht="15.75">
      <c r="A22" s="57"/>
      <c r="B22" s="51" t="s">
        <v>52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2"/>
    </row>
    <row r="23" spans="1:13" ht="15">
      <c r="A23" s="57"/>
      <c r="B23" s="60"/>
      <c r="C23" s="42" t="s">
        <v>57</v>
      </c>
      <c r="D23" s="42"/>
      <c r="E23" s="42"/>
      <c r="F23" s="69">
        <f>+F8</f>
        <v>0</v>
      </c>
      <c r="G23" s="69"/>
      <c r="H23" s="69"/>
      <c r="I23" s="42"/>
      <c r="J23" s="42"/>
      <c r="K23" s="42"/>
      <c r="L23" s="42"/>
      <c r="M23" s="42"/>
    </row>
    <row r="24" spans="1:13" ht="15">
      <c r="A24" s="57"/>
      <c r="B24" s="60"/>
      <c r="C24" s="42" t="s">
        <v>67</v>
      </c>
      <c r="D24" s="42"/>
      <c r="E24" s="42"/>
      <c r="F24" s="69">
        <f>+'Financial Statements Year 4'!G25</f>
        <v>40000</v>
      </c>
      <c r="G24" s="69"/>
      <c r="H24" s="69">
        <f>+'Transaction Register Year 1'!D5</f>
        <v>0</v>
      </c>
      <c r="I24" s="42"/>
      <c r="J24" s="42"/>
      <c r="K24" s="42"/>
      <c r="L24" s="42"/>
      <c r="M24" s="42"/>
    </row>
    <row r="25" spans="1:13" ht="15">
      <c r="A25" s="57"/>
      <c r="B25" s="60"/>
      <c r="C25" s="42" t="s">
        <v>68</v>
      </c>
      <c r="D25" s="42"/>
      <c r="E25" s="42"/>
      <c r="F25" s="69">
        <f>+'Financial Statements Year 5'!G25</f>
        <v>40000</v>
      </c>
      <c r="G25" s="69"/>
      <c r="H25" s="69">
        <f>+'Transaction Register Year 1'!D31+'Profitability Measures Year 1'!F8</f>
        <v>40000</v>
      </c>
      <c r="I25" s="42"/>
      <c r="J25" s="42"/>
      <c r="K25" s="42"/>
      <c r="L25" s="42"/>
      <c r="M25" s="42"/>
    </row>
    <row r="26" spans="1:13" ht="15">
      <c r="A26" s="57"/>
      <c r="B26" s="60"/>
      <c r="C26" s="42" t="s">
        <v>69</v>
      </c>
      <c r="D26" s="42"/>
      <c r="E26" s="42"/>
      <c r="F26" s="69">
        <f>+(F24+F25)/2</f>
        <v>40000</v>
      </c>
      <c r="G26" s="69"/>
      <c r="H26" s="69"/>
      <c r="I26" s="42"/>
      <c r="J26" s="42"/>
      <c r="K26" s="42"/>
      <c r="L26" s="42"/>
      <c r="M26" s="42"/>
    </row>
    <row r="27" spans="1:13">
      <c r="A27" s="42"/>
      <c r="B27" s="42"/>
      <c r="C27" s="59" t="s">
        <v>70</v>
      </c>
      <c r="D27" s="59"/>
      <c r="E27" s="59"/>
      <c r="F27" s="68">
        <f>+F23/F26</f>
        <v>0</v>
      </c>
      <c r="G27" s="42"/>
      <c r="H27" s="42"/>
      <c r="I27" s="42"/>
      <c r="J27" s="42"/>
      <c r="K27" s="42"/>
      <c r="L27" s="42"/>
      <c r="M27" s="42"/>
    </row>
    <row r="28" spans="1:13">
      <c r="A28" s="42"/>
      <c r="B28" s="42"/>
      <c r="C28" s="42"/>
      <c r="D28" s="42"/>
      <c r="E28" s="42"/>
      <c r="F28" s="63"/>
      <c r="G28" s="42"/>
      <c r="H28" s="42"/>
      <c r="I28" s="42"/>
      <c r="J28" s="42"/>
      <c r="K28" s="42"/>
      <c r="L28" s="42"/>
      <c r="M28" s="42"/>
    </row>
    <row r="29" spans="1:13" ht="15.75">
      <c r="A29" s="56"/>
      <c r="B29" s="50" t="s">
        <v>53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2"/>
    </row>
    <row r="30" spans="1:13" ht="15">
      <c r="A30" s="56"/>
      <c r="B30" s="56"/>
      <c r="C30" s="42" t="s">
        <v>57</v>
      </c>
      <c r="D30" s="42"/>
      <c r="E30" s="42"/>
      <c r="F30" s="73">
        <f>+F8</f>
        <v>0</v>
      </c>
      <c r="G30" s="42"/>
      <c r="H30" s="42"/>
      <c r="I30" s="42"/>
      <c r="J30" s="42"/>
      <c r="K30" s="42"/>
      <c r="L30" s="42"/>
      <c r="M30" s="42"/>
    </row>
    <row r="31" spans="1:13" ht="15">
      <c r="A31" s="56"/>
      <c r="B31" s="56"/>
      <c r="C31" s="42" t="s">
        <v>71</v>
      </c>
      <c r="D31" s="42"/>
      <c r="E31" s="42"/>
      <c r="F31" s="73">
        <f>+'Financial Statements Year 5'!G25</f>
        <v>40000</v>
      </c>
      <c r="G31" s="42"/>
      <c r="H31" s="42"/>
      <c r="I31" s="42"/>
      <c r="J31" s="42"/>
      <c r="K31" s="42"/>
      <c r="L31" s="42"/>
      <c r="M31" s="42"/>
    </row>
    <row r="32" spans="1:13" ht="15">
      <c r="A32" s="56"/>
      <c r="B32" s="56"/>
      <c r="C32" s="59" t="s">
        <v>72</v>
      </c>
      <c r="D32" s="59"/>
      <c r="E32" s="59"/>
      <c r="F32" s="68">
        <f>+F30/F31</f>
        <v>0</v>
      </c>
      <c r="G32" s="42"/>
      <c r="H32" s="42"/>
      <c r="I32" s="42"/>
      <c r="J32" s="42"/>
      <c r="K32" s="42"/>
      <c r="L32" s="42"/>
      <c r="M32" s="42"/>
    </row>
    <row r="33" spans="1:13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1:13" ht="15.75">
      <c r="A34" s="56"/>
      <c r="B34" s="50" t="s">
        <v>54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2"/>
    </row>
    <row r="35" spans="1:13">
      <c r="A35" s="42"/>
      <c r="B35" s="42"/>
      <c r="C35" s="42" t="s">
        <v>73</v>
      </c>
      <c r="D35" s="42"/>
      <c r="E35" s="42"/>
      <c r="F35" s="73">
        <f>+'Financial Statements Year 5'!G25</f>
        <v>40000</v>
      </c>
      <c r="G35" s="42"/>
      <c r="H35" s="42"/>
      <c r="I35" s="42"/>
      <c r="J35" s="42"/>
      <c r="K35" s="42"/>
      <c r="L35" s="42"/>
      <c r="M35" s="42"/>
    </row>
    <row r="36" spans="1:13" ht="15">
      <c r="A36" s="56"/>
      <c r="B36" s="42"/>
      <c r="C36" s="42" t="s">
        <v>74</v>
      </c>
      <c r="D36" s="42"/>
      <c r="E36" s="42"/>
      <c r="F36" s="73">
        <f>+F24</f>
        <v>40000</v>
      </c>
      <c r="G36" s="42"/>
      <c r="H36" s="42"/>
      <c r="I36" s="42"/>
      <c r="J36" s="42"/>
      <c r="K36" s="42"/>
      <c r="L36" s="42"/>
      <c r="M36" s="42"/>
    </row>
    <row r="37" spans="1:13" ht="15">
      <c r="A37" s="56"/>
      <c r="B37" s="42"/>
      <c r="C37" s="59" t="s">
        <v>75</v>
      </c>
      <c r="D37" s="59"/>
      <c r="E37" s="59"/>
      <c r="F37" s="68">
        <f>+(F35-F36)/F36</f>
        <v>0</v>
      </c>
      <c r="G37" s="42"/>
      <c r="H37" s="42"/>
      <c r="I37" s="42"/>
      <c r="J37" s="42"/>
      <c r="K37" s="42"/>
      <c r="L37" s="42"/>
      <c r="M37" s="42"/>
    </row>
    <row r="38" spans="1:13" ht="15">
      <c r="A38" s="56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1:13" ht="15.75">
      <c r="A39" s="42"/>
      <c r="B39" s="50" t="s">
        <v>82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2"/>
    </row>
    <row r="40" spans="1:13" ht="15">
      <c r="A40" s="56"/>
      <c r="B40" s="42"/>
      <c r="C40" s="42" t="s">
        <v>71</v>
      </c>
      <c r="D40" s="42"/>
      <c r="E40" s="42"/>
      <c r="F40" s="74">
        <f>+'Financial Statements Year 5'!G25</f>
        <v>40000</v>
      </c>
      <c r="G40" s="42"/>
      <c r="H40" s="42"/>
      <c r="I40" s="42"/>
      <c r="J40" s="42"/>
      <c r="K40" s="42"/>
      <c r="L40" s="42"/>
      <c r="M40" s="42"/>
    </row>
    <row r="41" spans="1:13" ht="15">
      <c r="A41" s="56"/>
      <c r="B41" s="42"/>
      <c r="C41" s="42" t="s">
        <v>76</v>
      </c>
      <c r="D41" s="42"/>
      <c r="E41" s="42"/>
      <c r="F41" s="74">
        <f>+'Financial Statements Year 5'!D29</f>
        <v>45000</v>
      </c>
      <c r="G41" s="42"/>
      <c r="H41" s="42"/>
      <c r="I41" s="42"/>
      <c r="J41" s="42"/>
      <c r="K41" s="42"/>
      <c r="L41" s="42"/>
      <c r="M41" s="42"/>
    </row>
    <row r="42" spans="1:13" ht="15">
      <c r="A42" s="56"/>
      <c r="B42" s="42"/>
      <c r="C42" s="59" t="s">
        <v>77</v>
      </c>
      <c r="D42" s="59"/>
      <c r="E42" s="59"/>
      <c r="F42" s="64">
        <f>+F40/F41</f>
        <v>0.88888888888888884</v>
      </c>
      <c r="G42" s="42"/>
      <c r="H42" s="42"/>
      <c r="I42" s="42"/>
      <c r="J42" s="42"/>
      <c r="K42" s="42"/>
      <c r="L42" s="42"/>
      <c r="M42" s="42"/>
    </row>
    <row r="43" spans="1:13" ht="15">
      <c r="A43" s="56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4" spans="1:13" ht="15.75">
      <c r="A44" s="42"/>
      <c r="B44" s="50" t="s">
        <v>83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2"/>
    </row>
    <row r="45" spans="1:13">
      <c r="A45" s="42"/>
      <c r="B45" s="42"/>
      <c r="C45" s="42" t="s">
        <v>78</v>
      </c>
      <c r="D45" s="42"/>
      <c r="E45" s="42"/>
      <c r="F45" s="75">
        <f>+'Financial Statements Year 5'!G23</f>
        <v>5000</v>
      </c>
      <c r="G45" s="42"/>
      <c r="H45" s="42"/>
      <c r="I45" s="42"/>
      <c r="J45" s="42"/>
      <c r="K45" s="42"/>
      <c r="L45" s="42"/>
      <c r="M45" s="42"/>
    </row>
    <row r="46" spans="1:13">
      <c r="A46" s="42"/>
      <c r="B46" s="42"/>
      <c r="C46" s="42" t="s">
        <v>76</v>
      </c>
      <c r="D46" s="42"/>
      <c r="E46" s="42"/>
      <c r="F46" s="75">
        <f>+'Financial Statements Year 5'!D29</f>
        <v>45000</v>
      </c>
      <c r="G46" s="42"/>
      <c r="H46" s="42"/>
      <c r="I46" s="42"/>
      <c r="J46" s="42"/>
      <c r="K46" s="42"/>
      <c r="L46" s="42"/>
      <c r="M46" s="42"/>
    </row>
    <row r="47" spans="1:13">
      <c r="A47" s="42"/>
      <c r="B47" s="42"/>
      <c r="C47" s="59" t="s">
        <v>79</v>
      </c>
      <c r="D47" s="59"/>
      <c r="E47" s="59"/>
      <c r="F47" s="76">
        <f>+F45/F46</f>
        <v>0.1111111111111111</v>
      </c>
      <c r="G47" s="42"/>
      <c r="H47" s="42"/>
      <c r="I47" s="42"/>
      <c r="J47" s="42"/>
      <c r="K47" s="42"/>
      <c r="L47" s="42"/>
      <c r="M47" s="42"/>
    </row>
    <row r="48" spans="1:13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</row>
    <row r="49" spans="1:13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</row>
    <row r="50" spans="1:13" ht="41.25">
      <c r="A50" s="85" t="s">
        <v>84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</row>
    <row r="51" spans="1:13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</row>
    <row r="52" spans="1:13" ht="15.75">
      <c r="A52" s="65" t="s">
        <v>55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</row>
    <row r="53" spans="1:13" ht="15">
      <c r="A53" s="56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</row>
    <row r="54" spans="1:13" ht="15">
      <c r="A54" s="56" t="s">
        <v>56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1:13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</row>
    <row r="56" spans="1:13" ht="15">
      <c r="A56" s="56" t="s">
        <v>85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</row>
    <row r="57" spans="1:13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</row>
    <row r="58" spans="1:13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</row>
  </sheetData>
  <mergeCells count="2">
    <mergeCell ref="A3:M3"/>
    <mergeCell ref="A50:M5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6"/>
  <sheetViews>
    <sheetView zoomScaleNormal="100" zoomScaleSheetLayoutView="75" workbookViewId="0">
      <selection activeCell="L13" sqref="L13"/>
    </sheetView>
  </sheetViews>
  <sheetFormatPr defaultRowHeight="12.75"/>
  <cols>
    <col min="1" max="1" width="18.7109375" customWidth="1"/>
    <col min="2" max="2" width="12.7109375" customWidth="1"/>
    <col min="3" max="4" width="15.7109375" customWidth="1"/>
    <col min="5" max="6" width="20.7109375" customWidth="1"/>
    <col min="7" max="7" width="15.7109375" customWidth="1"/>
  </cols>
  <sheetData>
    <row r="1" spans="1:20" ht="15">
      <c r="A1" s="118" t="s">
        <v>3</v>
      </c>
      <c r="B1" s="119"/>
      <c r="C1" s="11" t="str">
        <f>+'Transaction Register Year 1'!C1</f>
        <v>Kent Weber</v>
      </c>
      <c r="D1" s="30"/>
      <c r="E1" s="30"/>
      <c r="F1" s="31"/>
      <c r="G1" s="30"/>
      <c r="H1" s="28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41.25">
      <c r="A3" s="120" t="s">
        <v>15</v>
      </c>
      <c r="B3" s="121"/>
      <c r="C3" s="121"/>
      <c r="D3" s="121"/>
      <c r="E3" s="121"/>
      <c r="F3" s="121"/>
      <c r="G3" s="12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ht="12" customHeight="1">
      <c r="A4" s="12"/>
      <c r="B4" s="12"/>
      <c r="C4" s="12"/>
      <c r="D4" s="12"/>
      <c r="E4" s="12"/>
      <c r="F4" s="12"/>
      <c r="G4" s="1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0" ht="20.25">
      <c r="A5" s="103" t="s">
        <v>16</v>
      </c>
      <c r="B5" s="104"/>
      <c r="C5" s="104"/>
      <c r="D5" s="104"/>
      <c r="E5" s="104"/>
      <c r="F5" s="104"/>
      <c r="G5" s="105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20" ht="20.100000000000001" customHeight="1">
      <c r="A6" s="116" t="s">
        <v>43</v>
      </c>
      <c r="B6" s="117"/>
      <c r="C6" s="117"/>
      <c r="D6" s="117"/>
      <c r="E6" s="117"/>
      <c r="F6" s="39">
        <f>+'Transaction Register Year 1'!G1</f>
        <v>1</v>
      </c>
      <c r="G6" s="40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0" ht="15.75">
      <c r="A7" s="95" t="s">
        <v>17</v>
      </c>
      <c r="B7" s="123"/>
      <c r="C7" s="96"/>
      <c r="D7" s="95" t="s">
        <v>18</v>
      </c>
      <c r="E7" s="96"/>
      <c r="F7" s="95" t="s">
        <v>19</v>
      </c>
      <c r="G7" s="96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1:20" ht="15">
      <c r="A8" s="110">
        <f>+'Transaction Register Year 1'!F31</f>
        <v>0</v>
      </c>
      <c r="B8" s="111"/>
      <c r="C8" s="91"/>
      <c r="D8" s="110">
        <f>+'Transaction Register Year 1'!G31</f>
        <v>0</v>
      </c>
      <c r="E8" s="91"/>
      <c r="F8" s="110">
        <f>(A8-D8)</f>
        <v>0</v>
      </c>
      <c r="G8" s="91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0">
      <c r="A9" s="4"/>
      <c r="B9" s="4"/>
      <c r="C9" s="4"/>
      <c r="D9" s="4"/>
      <c r="E9" s="4"/>
      <c r="F9" s="4"/>
      <c r="G9" s="4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spans="1:20">
      <c r="A10" s="4"/>
      <c r="B10" s="4"/>
      <c r="C10" s="4"/>
      <c r="D10" s="4"/>
      <c r="E10" s="4"/>
      <c r="F10" s="4"/>
      <c r="G10" s="4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spans="1:20" ht="20.25">
      <c r="A11" s="112" t="s">
        <v>20</v>
      </c>
      <c r="B11" s="113"/>
      <c r="C11" s="113"/>
      <c r="D11" s="113"/>
      <c r="E11" s="113"/>
      <c r="F11" s="113"/>
      <c r="G11" s="114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</row>
    <row r="12" spans="1:20" ht="20.100000000000001" customHeight="1">
      <c r="A12" s="116" t="s">
        <v>43</v>
      </c>
      <c r="B12" s="117"/>
      <c r="C12" s="117"/>
      <c r="D12" s="117"/>
      <c r="E12" s="117"/>
      <c r="F12" s="39">
        <f>+'Transaction Register Year 1'!G1</f>
        <v>1</v>
      </c>
      <c r="G12" s="40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</row>
    <row r="13" spans="1:20" ht="15.75">
      <c r="A13" s="115" t="s">
        <v>21</v>
      </c>
      <c r="B13" s="115"/>
      <c r="C13" s="115"/>
      <c r="D13" s="115" t="s">
        <v>19</v>
      </c>
      <c r="E13" s="115"/>
      <c r="F13" s="115" t="s">
        <v>22</v>
      </c>
      <c r="G13" s="115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ht="15">
      <c r="A14" s="101">
        <v>40000</v>
      </c>
      <c r="B14" s="101"/>
      <c r="C14" s="101"/>
      <c r="D14" s="102">
        <f>+F8</f>
        <v>0</v>
      </c>
      <c r="E14" s="102"/>
      <c r="F14" s="102">
        <f>(A14+D14)</f>
        <v>40000</v>
      </c>
      <c r="G14" s="10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>
      <c r="A15" s="4"/>
      <c r="B15" s="4"/>
      <c r="C15" s="4"/>
      <c r="D15" s="4"/>
      <c r="E15" s="4"/>
      <c r="F15" s="4"/>
      <c r="G15" s="4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</row>
    <row r="16" spans="1:20">
      <c r="A16" s="4"/>
      <c r="B16" s="4"/>
      <c r="C16" s="4"/>
      <c r="D16" s="4"/>
      <c r="E16" s="4"/>
      <c r="F16" s="4"/>
      <c r="G16" s="4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1:20" ht="20.25">
      <c r="A17" s="103" t="s">
        <v>23</v>
      </c>
      <c r="B17" s="104"/>
      <c r="C17" s="104"/>
      <c r="D17" s="104"/>
      <c r="E17" s="104"/>
      <c r="F17" s="104"/>
      <c r="G17" s="105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 ht="15">
      <c r="A18" s="106" t="s">
        <v>44</v>
      </c>
      <c r="B18" s="107"/>
      <c r="C18" s="107"/>
      <c r="D18" s="107"/>
      <c r="E18" s="18">
        <v>40908</v>
      </c>
      <c r="F18" s="108"/>
      <c r="G18" s="109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>
      <c r="A19" s="19"/>
      <c r="B19" s="20"/>
      <c r="C19" s="20"/>
      <c r="D19" s="20"/>
      <c r="E19" s="21"/>
      <c r="F19" s="20"/>
      <c r="G19" s="2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ht="15.75">
      <c r="A20" s="13" t="s">
        <v>24</v>
      </c>
      <c r="B20" s="14" t="s">
        <v>25</v>
      </c>
      <c r="C20" s="15" t="s">
        <v>26</v>
      </c>
      <c r="D20" s="16" t="s">
        <v>27</v>
      </c>
      <c r="E20" s="95" t="s">
        <v>28</v>
      </c>
      <c r="F20" s="96"/>
      <c r="G20" s="15" t="s">
        <v>29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15.75">
      <c r="A21" s="23" t="s">
        <v>30</v>
      </c>
      <c r="B21" s="36">
        <f>+'Transaction Register Year 1'!H31</f>
        <v>5000</v>
      </c>
      <c r="C21" s="34">
        <v>1</v>
      </c>
      <c r="D21" s="29">
        <f>(B21*C21)</f>
        <v>5000</v>
      </c>
      <c r="E21" s="97" t="s">
        <v>31</v>
      </c>
      <c r="F21" s="97"/>
      <c r="G21" s="17">
        <f>+'Transaction Register Year 1'!E31</f>
        <v>5000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ht="15.75">
      <c r="A22" s="23" t="s">
        <v>32</v>
      </c>
      <c r="B22" s="24">
        <v>10</v>
      </c>
      <c r="C22" s="35">
        <v>2000</v>
      </c>
      <c r="D22" s="29">
        <f t="shared" ref="D22:D28" si="0">(B22*C22)</f>
        <v>20000</v>
      </c>
      <c r="E22" s="98"/>
      <c r="F22" s="99"/>
      <c r="G22" s="37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15.75">
      <c r="A23" s="23" t="s">
        <v>33</v>
      </c>
      <c r="B23" s="24">
        <v>10</v>
      </c>
      <c r="C23" s="35">
        <v>2000</v>
      </c>
      <c r="D23" s="29">
        <f t="shared" si="0"/>
        <v>20000</v>
      </c>
      <c r="E23" s="100" t="s">
        <v>34</v>
      </c>
      <c r="F23" s="100"/>
      <c r="G23" s="17">
        <f>+G21</f>
        <v>5000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15.75">
      <c r="A24" s="23" t="s">
        <v>35</v>
      </c>
      <c r="B24" s="24">
        <v>0</v>
      </c>
      <c r="C24" s="35">
        <v>5000</v>
      </c>
      <c r="D24" s="29">
        <f t="shared" si="0"/>
        <v>0</v>
      </c>
      <c r="E24" s="98"/>
      <c r="F24" s="99"/>
      <c r="G24" s="37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ht="15.75">
      <c r="A25" s="23" t="s">
        <v>36</v>
      </c>
      <c r="B25" s="24">
        <v>0</v>
      </c>
      <c r="C25" s="35">
        <v>500</v>
      </c>
      <c r="D25" s="29">
        <f t="shared" si="0"/>
        <v>0</v>
      </c>
      <c r="E25" s="100" t="s">
        <v>37</v>
      </c>
      <c r="F25" s="100"/>
      <c r="G25" s="17">
        <f>+F14</f>
        <v>40000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ht="15.75">
      <c r="A26" s="23" t="s">
        <v>38</v>
      </c>
      <c r="B26" s="24">
        <v>0</v>
      </c>
      <c r="C26" s="35">
        <v>500</v>
      </c>
      <c r="D26" s="29">
        <f t="shared" si="0"/>
        <v>0</v>
      </c>
      <c r="E26" s="25"/>
      <c r="F26" s="26"/>
      <c r="G26" s="38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0" ht="15.75">
      <c r="A27" s="23" t="s">
        <v>39</v>
      </c>
      <c r="B27" s="24">
        <v>0</v>
      </c>
      <c r="C27" s="35">
        <v>10000</v>
      </c>
      <c r="D27" s="29">
        <f t="shared" si="0"/>
        <v>0</v>
      </c>
      <c r="E27" s="86"/>
      <c r="F27" s="87"/>
      <c r="G27" s="90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5.75">
      <c r="A28" s="23" t="s">
        <v>40</v>
      </c>
      <c r="B28" s="24">
        <v>0</v>
      </c>
      <c r="C28" s="66">
        <v>10000</v>
      </c>
      <c r="D28" s="29">
        <f t="shared" si="0"/>
        <v>0</v>
      </c>
      <c r="E28" s="88"/>
      <c r="F28" s="89"/>
      <c r="G28" s="91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5.75">
      <c r="A29" s="92" t="s">
        <v>41</v>
      </c>
      <c r="B29" s="93"/>
      <c r="C29" s="94"/>
      <c r="D29" s="27">
        <f>SUM(D21:D28)</f>
        <v>45000</v>
      </c>
      <c r="E29" s="92" t="s">
        <v>42</v>
      </c>
      <c r="F29" s="94"/>
      <c r="G29" s="27">
        <f>SUM(G23,G25)</f>
        <v>45000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>
      <c r="A30" s="4"/>
      <c r="B30" s="4"/>
      <c r="C30" s="4"/>
      <c r="D30" s="4"/>
      <c r="E30" s="4"/>
      <c r="F30" s="4"/>
      <c r="G30" s="4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20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</row>
    <row r="34" spans="1:20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1:20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1:20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20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1:20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0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spans="1:20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spans="1:20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</row>
    <row r="45" spans="1:20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:20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</row>
    <row r="47" spans="1:20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</row>
    <row r="48" spans="1:20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</row>
    <row r="49" spans="1:20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1:20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1:20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1:20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1:20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1:20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1:20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</row>
    <row r="56" spans="1:20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</row>
    <row r="57" spans="1:20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</row>
    <row r="58" spans="1:20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</row>
    <row r="59" spans="1:20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</row>
    <row r="60" spans="1:20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</row>
    <row r="61" spans="1:20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</row>
    <row r="62" spans="1:20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</row>
    <row r="63" spans="1:20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</row>
    <row r="64" spans="1:20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</row>
    <row r="65" spans="1:20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</row>
    <row r="66" spans="1:20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</row>
  </sheetData>
  <sheetProtection selectLockedCells="1"/>
  <protectedRanges>
    <protectedRange sqref="B22" name="Grain acres"/>
    <protectedRange sqref="B23" name="Hay acres"/>
    <protectedRange sqref="B24" name="Fruit acres"/>
    <protectedRange sqref="B25" name="Cattle"/>
    <protectedRange sqref="B26" name="Lease cattle"/>
    <protectedRange sqref="B27" name="Harvester"/>
    <protectedRange sqref="B28" name="Tractor"/>
    <protectedRange sqref="E18" name="Date"/>
  </protectedRanges>
  <customSheetViews>
    <customSheetView guid="{5252E996-7004-4128-9AAD-4197F2390DB3}" showRuler="0">
      <selection activeCell="A2" sqref="A2"/>
      <pageMargins left="0.75" right="0.75" top="1" bottom="1" header="0.5" footer="0.5"/>
      <headerFooter alignWithMargins="0"/>
    </customSheetView>
  </customSheetViews>
  <mergeCells count="31">
    <mergeCell ref="A1:B1"/>
    <mergeCell ref="A3:G3"/>
    <mergeCell ref="A5:G5"/>
    <mergeCell ref="A6:E6"/>
    <mergeCell ref="A7:C7"/>
    <mergeCell ref="D7:E7"/>
    <mergeCell ref="F7:G7"/>
    <mergeCell ref="A8:C8"/>
    <mergeCell ref="D8:E8"/>
    <mergeCell ref="F8:G8"/>
    <mergeCell ref="A11:G11"/>
    <mergeCell ref="A13:C13"/>
    <mergeCell ref="D13:E13"/>
    <mergeCell ref="F13:G13"/>
    <mergeCell ref="A12:E12"/>
    <mergeCell ref="A14:C14"/>
    <mergeCell ref="D14:E14"/>
    <mergeCell ref="F14:G14"/>
    <mergeCell ref="A17:G17"/>
    <mergeCell ref="A18:D18"/>
    <mergeCell ref="F18:G18"/>
    <mergeCell ref="E27:F28"/>
    <mergeCell ref="G27:G28"/>
    <mergeCell ref="A29:C29"/>
    <mergeCell ref="E29:F29"/>
    <mergeCell ref="E20:F20"/>
    <mergeCell ref="E21:F21"/>
    <mergeCell ref="E22:F22"/>
    <mergeCell ref="E23:F23"/>
    <mergeCell ref="E24:F24"/>
    <mergeCell ref="E25:F25"/>
  </mergeCells>
  <phoneticPr fontId="2" type="noConversion"/>
  <pageMargins left="0.75" right="0.75" top="1" bottom="1" header="0.5" footer="0.5"/>
  <pageSetup orientation="landscape" horizontalDpi="4294967293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8"/>
  <sheetViews>
    <sheetView topLeftCell="A13" workbookViewId="0">
      <selection activeCell="F31" sqref="F31"/>
    </sheetView>
  </sheetViews>
  <sheetFormatPr defaultRowHeight="12.75"/>
  <cols>
    <col min="6" max="6" width="10.7109375" bestFit="1" customWidth="1"/>
    <col min="8" max="8" width="10.7109375" bestFit="1" customWidth="1"/>
  </cols>
  <sheetData>
    <row r="1" spans="1:26" ht="15">
      <c r="A1" s="52"/>
      <c r="B1" s="1" t="s">
        <v>45</v>
      </c>
      <c r="C1" s="11" t="str">
        <f>+'Transaction Register Year 1'!C1</f>
        <v>Kent Weber</v>
      </c>
      <c r="D1" s="2"/>
      <c r="E1" s="2"/>
      <c r="F1" s="33" t="s">
        <v>46</v>
      </c>
      <c r="G1" s="44" t="e">
        <f>+#REF!</f>
        <v>#REF!</v>
      </c>
      <c r="H1" s="11"/>
      <c r="I1" s="53"/>
      <c r="J1" s="53"/>
      <c r="K1" s="53"/>
      <c r="L1" s="53"/>
      <c r="M1" s="54"/>
    </row>
    <row r="2" spans="1:26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43"/>
      <c r="P2" s="43"/>
      <c r="Q2" s="43"/>
      <c r="R2" s="43"/>
    </row>
    <row r="3" spans="1:26" ht="41.25">
      <c r="A3" s="85" t="s">
        <v>49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21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26" ht="15.75">
      <c r="A5" s="42"/>
      <c r="B5" s="50" t="s">
        <v>60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2"/>
    </row>
    <row r="6" spans="1:26">
      <c r="A6" s="42"/>
      <c r="B6" s="42"/>
      <c r="C6" s="42" t="s">
        <v>58</v>
      </c>
      <c r="D6" s="42"/>
      <c r="E6" s="42"/>
      <c r="F6" s="69">
        <f>+'Transaction Register Year 1'!F31</f>
        <v>0</v>
      </c>
      <c r="G6" s="42"/>
      <c r="H6" s="42"/>
      <c r="I6" s="42"/>
      <c r="J6" s="42"/>
      <c r="K6" s="42"/>
      <c r="L6" s="42"/>
      <c r="M6" s="42"/>
    </row>
    <row r="7" spans="1:26">
      <c r="A7" s="42"/>
      <c r="B7" s="42"/>
      <c r="C7" s="42" t="s">
        <v>59</v>
      </c>
      <c r="D7" s="42"/>
      <c r="E7" s="42"/>
      <c r="F7" s="71">
        <f>+'Transaction Register Year 1'!G31</f>
        <v>0</v>
      </c>
      <c r="G7" s="42"/>
      <c r="H7" s="42"/>
      <c r="I7" s="42"/>
      <c r="J7" s="42"/>
      <c r="K7" s="42"/>
      <c r="L7" s="42"/>
      <c r="M7" s="42"/>
    </row>
    <row r="8" spans="1:26">
      <c r="A8" s="42"/>
      <c r="B8" s="42"/>
      <c r="C8" s="59" t="s">
        <v>64</v>
      </c>
      <c r="D8" s="59"/>
      <c r="E8" s="59"/>
      <c r="F8" s="72">
        <f>+F6-F7</f>
        <v>0</v>
      </c>
      <c r="G8" s="42"/>
      <c r="H8" s="42"/>
      <c r="I8" s="42"/>
      <c r="J8" s="42"/>
      <c r="K8" s="42"/>
      <c r="L8" s="42"/>
      <c r="M8" s="42"/>
    </row>
    <row r="9" spans="1:26" ht="15">
      <c r="A9" s="56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1:26" ht="15.75">
      <c r="A10" s="56"/>
      <c r="B10" s="50" t="s">
        <v>50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2"/>
    </row>
    <row r="11" spans="1:26" ht="15">
      <c r="A11" s="56"/>
      <c r="B11" s="56"/>
      <c r="C11" s="42" t="s">
        <v>57</v>
      </c>
      <c r="D11" s="42"/>
      <c r="E11" s="42"/>
      <c r="F11" s="69">
        <f>+F8</f>
        <v>0</v>
      </c>
      <c r="G11" s="42"/>
      <c r="H11" s="42"/>
      <c r="I11" s="42"/>
      <c r="J11" s="42"/>
      <c r="K11" s="42"/>
      <c r="L11" s="42"/>
      <c r="M11" s="42"/>
    </row>
    <row r="12" spans="1:26" ht="15">
      <c r="A12" s="56"/>
      <c r="B12" s="56"/>
      <c r="C12" s="42" t="s">
        <v>80</v>
      </c>
      <c r="D12" s="42"/>
      <c r="E12" s="42"/>
      <c r="F12" s="70">
        <v>5000</v>
      </c>
      <c r="G12" s="42"/>
      <c r="H12" s="42"/>
      <c r="I12" s="42"/>
      <c r="J12" s="42"/>
      <c r="K12" s="42"/>
      <c r="L12" s="42"/>
      <c r="M12" s="42"/>
    </row>
    <row r="13" spans="1:26" ht="15">
      <c r="A13" s="56"/>
      <c r="B13" s="56"/>
      <c r="C13" s="59" t="s">
        <v>81</v>
      </c>
      <c r="D13" s="59"/>
      <c r="E13" s="59"/>
      <c r="F13" s="68">
        <f>+F11/F12</f>
        <v>0</v>
      </c>
      <c r="G13" s="42"/>
      <c r="H13" s="42"/>
      <c r="I13" s="42"/>
      <c r="J13" s="42"/>
      <c r="K13" s="42"/>
      <c r="L13" s="42"/>
      <c r="M13" s="42"/>
    </row>
    <row r="14" spans="1:26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26" ht="15.75">
      <c r="A15" s="57"/>
      <c r="B15" s="51" t="s">
        <v>51</v>
      </c>
      <c r="C15" s="49"/>
      <c r="D15" s="49"/>
      <c r="E15" s="49"/>
      <c r="F15" s="48"/>
      <c r="G15" s="48"/>
      <c r="H15" s="48"/>
      <c r="I15" s="48"/>
      <c r="J15" s="48"/>
      <c r="K15" s="48"/>
      <c r="L15" s="48"/>
      <c r="M15" s="42"/>
    </row>
    <row r="16" spans="1:26" ht="15">
      <c r="A16" s="57"/>
      <c r="B16" s="60"/>
      <c r="C16" s="61" t="s">
        <v>57</v>
      </c>
      <c r="D16" s="61"/>
      <c r="E16" s="61"/>
      <c r="F16" s="67">
        <f>+F8</f>
        <v>0</v>
      </c>
      <c r="G16" s="67"/>
      <c r="H16" s="67"/>
      <c r="I16" s="42"/>
      <c r="J16" s="42"/>
      <c r="K16" s="42"/>
      <c r="L16" s="42"/>
      <c r="M16" s="42"/>
    </row>
    <row r="17" spans="1:13" ht="15">
      <c r="A17" s="57"/>
      <c r="B17" s="60"/>
      <c r="C17" s="61" t="s">
        <v>62</v>
      </c>
      <c r="D17" s="61"/>
      <c r="E17" s="61"/>
      <c r="F17" s="67">
        <v>45000</v>
      </c>
      <c r="G17" s="67"/>
      <c r="H17" s="67">
        <f>+'Transaction Register Year 1'!C5</f>
        <v>0</v>
      </c>
      <c r="I17" s="42"/>
      <c r="J17" s="42"/>
      <c r="K17" s="42"/>
      <c r="L17" s="42"/>
      <c r="M17" s="42"/>
    </row>
    <row r="18" spans="1:13" ht="15">
      <c r="A18" s="57"/>
      <c r="B18" s="60"/>
      <c r="C18" s="61" t="s">
        <v>63</v>
      </c>
      <c r="D18" s="61"/>
      <c r="E18" s="61"/>
      <c r="F18" s="67">
        <f>+'Financial Statements Year 1'!D29</f>
        <v>45000</v>
      </c>
      <c r="G18" s="67"/>
      <c r="H18" s="67">
        <f>+'Transaction Register Year 1'!C31</f>
        <v>40000</v>
      </c>
      <c r="I18" s="42"/>
      <c r="J18" s="42"/>
      <c r="K18" s="42"/>
      <c r="L18" s="42"/>
      <c r="M18" s="42"/>
    </row>
    <row r="19" spans="1:13" ht="15">
      <c r="A19" s="57"/>
      <c r="B19" s="60"/>
      <c r="C19" s="61" t="s">
        <v>65</v>
      </c>
      <c r="D19" s="61"/>
      <c r="E19" s="61"/>
      <c r="F19" s="67">
        <f>+(F18+F17)/2</f>
        <v>45000</v>
      </c>
      <c r="G19" s="67"/>
      <c r="H19" s="67"/>
      <c r="I19" s="42"/>
      <c r="J19" s="42"/>
      <c r="K19" s="42"/>
      <c r="L19" s="42"/>
      <c r="M19" s="42"/>
    </row>
    <row r="20" spans="1:13" ht="15">
      <c r="A20" s="57"/>
      <c r="B20" s="60"/>
      <c r="C20" s="62" t="s">
        <v>66</v>
      </c>
      <c r="D20" s="62"/>
      <c r="E20" s="62"/>
      <c r="F20" s="68">
        <f>+F16/F19</f>
        <v>0</v>
      </c>
      <c r="G20" s="42"/>
      <c r="H20" s="58"/>
      <c r="I20" s="42"/>
      <c r="J20" s="42"/>
      <c r="K20" s="42"/>
      <c r="L20" s="42"/>
      <c r="M20" s="42"/>
    </row>
    <row r="21" spans="1:13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</row>
    <row r="22" spans="1:13" ht="15.75">
      <c r="A22" s="57"/>
      <c r="B22" s="51" t="s">
        <v>52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2"/>
    </row>
    <row r="23" spans="1:13" ht="15">
      <c r="A23" s="57"/>
      <c r="B23" s="60"/>
      <c r="C23" s="42" t="s">
        <v>57</v>
      </c>
      <c r="D23" s="42"/>
      <c r="E23" s="42"/>
      <c r="F23" s="69">
        <f>+F8</f>
        <v>0</v>
      </c>
      <c r="G23" s="69"/>
      <c r="H23" s="69"/>
      <c r="I23" s="42"/>
      <c r="J23" s="42"/>
      <c r="K23" s="42"/>
      <c r="L23" s="42"/>
      <c r="M23" s="42"/>
    </row>
    <row r="24" spans="1:13" ht="15">
      <c r="A24" s="57"/>
      <c r="B24" s="60"/>
      <c r="C24" s="42" t="s">
        <v>67</v>
      </c>
      <c r="D24" s="42"/>
      <c r="E24" s="42"/>
      <c r="F24" s="69">
        <v>40000</v>
      </c>
      <c r="G24" s="69"/>
      <c r="H24" s="69">
        <f>+'Transaction Register Year 1'!D5</f>
        <v>0</v>
      </c>
      <c r="I24" s="42"/>
      <c r="J24" s="42"/>
      <c r="K24" s="42"/>
      <c r="L24" s="42"/>
      <c r="M24" s="42"/>
    </row>
    <row r="25" spans="1:13" ht="15">
      <c r="A25" s="57"/>
      <c r="B25" s="60"/>
      <c r="C25" s="42" t="s">
        <v>68</v>
      </c>
      <c r="D25" s="42"/>
      <c r="E25" s="42"/>
      <c r="F25" s="69">
        <f>+'Financial Statements Year 1'!G25</f>
        <v>40000</v>
      </c>
      <c r="G25" s="69"/>
      <c r="H25" s="69">
        <f>+'Transaction Register Year 1'!D31+'Profitability Measures Year 1'!F8</f>
        <v>40000</v>
      </c>
      <c r="I25" s="42"/>
      <c r="J25" s="42"/>
      <c r="K25" s="42"/>
      <c r="L25" s="42"/>
      <c r="M25" s="42"/>
    </row>
    <row r="26" spans="1:13" ht="15">
      <c r="A26" s="57"/>
      <c r="B26" s="60"/>
      <c r="C26" s="42" t="s">
        <v>69</v>
      </c>
      <c r="D26" s="42"/>
      <c r="E26" s="42"/>
      <c r="F26" s="69">
        <f>SUM(F24+F25)/2</f>
        <v>40000</v>
      </c>
      <c r="G26" s="69"/>
      <c r="H26" s="69"/>
      <c r="I26" s="42"/>
      <c r="J26" s="42"/>
      <c r="K26" s="42"/>
      <c r="L26" s="42"/>
      <c r="M26" s="42"/>
    </row>
    <row r="27" spans="1:13">
      <c r="A27" s="42"/>
      <c r="B27" s="42"/>
      <c r="C27" s="59" t="s">
        <v>70</v>
      </c>
      <c r="D27" s="59"/>
      <c r="E27" s="59"/>
      <c r="F27" s="68">
        <f>+F23/F26</f>
        <v>0</v>
      </c>
      <c r="G27" s="42"/>
      <c r="H27" s="42"/>
      <c r="I27" s="42"/>
      <c r="J27" s="42"/>
      <c r="K27" s="42"/>
      <c r="L27" s="42"/>
      <c r="M27" s="42"/>
    </row>
    <row r="28" spans="1:13" ht="42.75" customHeight="1">
      <c r="A28" s="42"/>
      <c r="B28" s="42"/>
      <c r="C28" s="42"/>
      <c r="D28" s="42"/>
      <c r="E28" s="42"/>
      <c r="F28" s="63"/>
      <c r="G28" s="42"/>
      <c r="H28" s="42"/>
      <c r="I28" s="42"/>
      <c r="J28" s="42"/>
      <c r="K28" s="42"/>
      <c r="L28" s="42"/>
      <c r="M28" s="42"/>
    </row>
    <row r="29" spans="1:13" ht="15.75">
      <c r="A29" s="56"/>
      <c r="B29" s="50" t="s">
        <v>53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2"/>
    </row>
    <row r="30" spans="1:13" ht="15">
      <c r="A30" s="56"/>
      <c r="B30" s="56"/>
      <c r="C30" s="42" t="s">
        <v>57</v>
      </c>
      <c r="D30" s="42"/>
      <c r="E30" s="42"/>
      <c r="F30" s="73">
        <f>+F8</f>
        <v>0</v>
      </c>
      <c r="G30" s="42"/>
      <c r="H30" s="42"/>
      <c r="I30" s="42"/>
      <c r="J30" s="42"/>
      <c r="K30" s="42"/>
      <c r="L30" s="42"/>
      <c r="M30" s="42"/>
    </row>
    <row r="31" spans="1:13" ht="15">
      <c r="A31" s="56"/>
      <c r="B31" s="56"/>
      <c r="C31" s="42" t="s">
        <v>71</v>
      </c>
      <c r="D31" s="42"/>
      <c r="E31" s="42"/>
      <c r="F31" s="73">
        <f>+'Financial Statements Year 1'!G25</f>
        <v>40000</v>
      </c>
      <c r="G31" s="42"/>
      <c r="H31" s="42"/>
      <c r="I31" s="42"/>
      <c r="J31" s="42"/>
      <c r="K31" s="42"/>
      <c r="L31" s="42"/>
      <c r="M31" s="42"/>
    </row>
    <row r="32" spans="1:13" ht="15">
      <c r="A32" s="56"/>
      <c r="B32" s="56"/>
      <c r="C32" s="59" t="s">
        <v>72</v>
      </c>
      <c r="D32" s="59"/>
      <c r="E32" s="59"/>
      <c r="F32" s="68">
        <f>+F30/F31</f>
        <v>0</v>
      </c>
      <c r="G32" s="42"/>
      <c r="H32" s="42"/>
      <c r="I32" s="42"/>
      <c r="J32" s="42"/>
      <c r="K32" s="42"/>
      <c r="L32" s="42"/>
      <c r="M32" s="42"/>
    </row>
    <row r="33" spans="1:13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1:13" ht="15.75">
      <c r="A34" s="56"/>
      <c r="B34" s="50" t="s">
        <v>54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2"/>
    </row>
    <row r="35" spans="1:13">
      <c r="A35" s="42"/>
      <c r="B35" s="42"/>
      <c r="C35" s="42" t="s">
        <v>73</v>
      </c>
      <c r="D35" s="42"/>
      <c r="E35" s="42"/>
      <c r="F35" s="73">
        <f>+'Financial Statements Year 1'!G25</f>
        <v>40000</v>
      </c>
      <c r="G35" s="42"/>
      <c r="H35" s="42"/>
      <c r="I35" s="42"/>
      <c r="J35" s="42"/>
      <c r="K35" s="42"/>
      <c r="L35" s="42"/>
      <c r="M35" s="42"/>
    </row>
    <row r="36" spans="1:13" ht="15">
      <c r="A36" s="56"/>
      <c r="B36" s="42"/>
      <c r="C36" s="42" t="s">
        <v>74</v>
      </c>
      <c r="D36" s="42"/>
      <c r="E36" s="42"/>
      <c r="F36" s="73">
        <v>40000</v>
      </c>
      <c r="G36" s="42"/>
      <c r="H36" s="42"/>
      <c r="I36" s="42"/>
      <c r="J36" s="42"/>
      <c r="K36" s="42"/>
      <c r="L36" s="42"/>
      <c r="M36" s="42"/>
    </row>
    <row r="37" spans="1:13" ht="15">
      <c r="A37" s="56"/>
      <c r="B37" s="42"/>
      <c r="C37" s="59" t="s">
        <v>75</v>
      </c>
      <c r="D37" s="59"/>
      <c r="E37" s="59"/>
      <c r="F37" s="68">
        <f>+(F35-F36)/F36</f>
        <v>0</v>
      </c>
      <c r="G37" s="42"/>
      <c r="H37" s="42"/>
      <c r="I37" s="42"/>
      <c r="J37" s="42"/>
      <c r="K37" s="42"/>
      <c r="L37" s="42"/>
      <c r="M37" s="42"/>
    </row>
    <row r="38" spans="1:13" ht="15">
      <c r="A38" s="56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1:13" ht="15.75">
      <c r="A39" s="42"/>
      <c r="B39" s="50" t="s">
        <v>82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2"/>
    </row>
    <row r="40" spans="1:13" ht="15">
      <c r="A40" s="56"/>
      <c r="B40" s="42"/>
      <c r="C40" s="42" t="s">
        <v>71</v>
      </c>
      <c r="D40" s="42"/>
      <c r="E40" s="42"/>
      <c r="F40" s="74">
        <f>+'Financial Statements Year 1'!G25</f>
        <v>40000</v>
      </c>
      <c r="G40" s="42"/>
      <c r="H40" s="42"/>
      <c r="I40" s="42"/>
      <c r="J40" s="42"/>
      <c r="K40" s="42"/>
      <c r="L40" s="42"/>
      <c r="M40" s="42"/>
    </row>
    <row r="41" spans="1:13" ht="15">
      <c r="A41" s="56"/>
      <c r="B41" s="42"/>
      <c r="C41" s="42" t="s">
        <v>76</v>
      </c>
      <c r="D41" s="42"/>
      <c r="E41" s="42"/>
      <c r="F41" s="74">
        <f>+'Financial Statements Year 1'!D29</f>
        <v>45000</v>
      </c>
      <c r="G41" s="42"/>
      <c r="H41" s="42"/>
      <c r="I41" s="42"/>
      <c r="J41" s="42"/>
      <c r="K41" s="42"/>
      <c r="L41" s="42"/>
      <c r="M41" s="42"/>
    </row>
    <row r="42" spans="1:13" ht="15">
      <c r="A42" s="56"/>
      <c r="B42" s="42"/>
      <c r="C42" s="59" t="s">
        <v>77</v>
      </c>
      <c r="D42" s="59"/>
      <c r="E42" s="59"/>
      <c r="F42" s="64">
        <f>+F40/F41</f>
        <v>0.88888888888888884</v>
      </c>
      <c r="G42" s="42"/>
      <c r="H42" s="42"/>
      <c r="I42" s="42"/>
      <c r="J42" s="42"/>
      <c r="K42" s="42"/>
      <c r="L42" s="42"/>
      <c r="M42" s="42"/>
    </row>
    <row r="43" spans="1:13" ht="15">
      <c r="A43" s="56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4" spans="1:13" ht="15.75">
      <c r="A44" s="42"/>
      <c r="B44" s="50" t="s">
        <v>83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2"/>
    </row>
    <row r="45" spans="1:13">
      <c r="A45" s="42"/>
      <c r="B45" s="42"/>
      <c r="C45" s="42" t="s">
        <v>78</v>
      </c>
      <c r="D45" s="42"/>
      <c r="E45" s="42"/>
      <c r="F45" s="75">
        <f>+'Financial Statements Year 1'!G23</f>
        <v>5000</v>
      </c>
      <c r="G45" s="42"/>
      <c r="H45" s="42"/>
      <c r="I45" s="42"/>
      <c r="J45" s="42"/>
      <c r="K45" s="42"/>
      <c r="L45" s="42"/>
      <c r="M45" s="42"/>
    </row>
    <row r="46" spans="1:13">
      <c r="A46" s="42"/>
      <c r="B46" s="42"/>
      <c r="C46" s="42" t="s">
        <v>76</v>
      </c>
      <c r="D46" s="42"/>
      <c r="E46" s="42"/>
      <c r="F46" s="75">
        <f>+'Financial Statements Year 1'!D29</f>
        <v>45000</v>
      </c>
      <c r="G46" s="42"/>
      <c r="H46" s="42"/>
      <c r="I46" s="42"/>
      <c r="J46" s="42"/>
      <c r="K46" s="42"/>
      <c r="L46" s="42"/>
      <c r="M46" s="42"/>
    </row>
    <row r="47" spans="1:13">
      <c r="A47" s="42"/>
      <c r="B47" s="42"/>
      <c r="C47" s="59" t="s">
        <v>79</v>
      </c>
      <c r="D47" s="59"/>
      <c r="E47" s="59"/>
      <c r="F47" s="76">
        <f>+F45/F46</f>
        <v>0.1111111111111111</v>
      </c>
      <c r="G47" s="42"/>
      <c r="H47" s="42"/>
      <c r="I47" s="42"/>
      <c r="J47" s="42"/>
      <c r="K47" s="42"/>
      <c r="L47" s="42"/>
      <c r="M47" s="42"/>
    </row>
    <row r="48" spans="1:13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</row>
    <row r="49" spans="1:13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</row>
    <row r="50" spans="1:13" ht="41.25">
      <c r="A50" s="85" t="s">
        <v>84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</row>
    <row r="51" spans="1:13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</row>
    <row r="52" spans="1:13" ht="15.75">
      <c r="A52" s="65" t="s">
        <v>55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</row>
    <row r="53" spans="1:13" ht="15">
      <c r="A53" s="56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</row>
    <row r="54" spans="1:13" ht="15">
      <c r="A54" s="56" t="s">
        <v>56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1:13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</row>
    <row r="56" spans="1:13" ht="15">
      <c r="A56" s="56" t="s">
        <v>85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</row>
    <row r="57" spans="1:13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</row>
    <row r="58" spans="1:13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</row>
  </sheetData>
  <customSheetViews>
    <customSheetView guid="{5252E996-7004-4128-9AAD-4197F2390DB3}" showRuler="0">
      <pageMargins left="0.75" right="0.75" top="1" bottom="1" header="0.5" footer="0.5"/>
      <headerFooter alignWithMargins="0"/>
    </customSheetView>
  </customSheetViews>
  <mergeCells count="2">
    <mergeCell ref="A3:M3"/>
    <mergeCell ref="A50:M50"/>
  </mergeCells>
  <phoneticPr fontId="2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R8" sqref="R8:R9"/>
    </sheetView>
  </sheetViews>
  <sheetFormatPr defaultRowHeight="12.75"/>
  <cols>
    <col min="1" max="1" width="12.42578125" customWidth="1"/>
    <col min="2" max="2" width="17.7109375" bestFit="1" customWidth="1"/>
    <col min="3" max="3" width="10.28515625" bestFit="1" customWidth="1"/>
    <col min="5" max="5" width="8.85546875" bestFit="1" customWidth="1"/>
    <col min="7" max="7" width="11.42578125" customWidth="1"/>
    <col min="8" max="8" width="14.28515625" customWidth="1"/>
  </cols>
  <sheetData>
    <row r="1" spans="1:8" ht="15">
      <c r="A1" s="83" t="s">
        <v>45</v>
      </c>
      <c r="B1" s="84"/>
      <c r="C1" s="11" t="str">
        <f>+'Transaction Register Year 1'!C1</f>
        <v>Kent Weber</v>
      </c>
      <c r="D1" s="2"/>
      <c r="E1" s="2"/>
      <c r="F1" s="33" t="s">
        <v>46</v>
      </c>
      <c r="G1" s="44">
        <f>+'Transaction Register Year 1'!G1+1</f>
        <v>2</v>
      </c>
      <c r="H1" s="3"/>
    </row>
    <row r="2" spans="1:8">
      <c r="B2" s="4"/>
      <c r="C2" s="4"/>
      <c r="D2" s="4"/>
      <c r="E2" s="4"/>
      <c r="F2" s="4"/>
      <c r="G2" s="4"/>
      <c r="H2" s="4"/>
    </row>
    <row r="3" spans="1:8" ht="41.25">
      <c r="A3" s="85" t="s">
        <v>4</v>
      </c>
      <c r="B3" s="85"/>
      <c r="C3" s="85"/>
      <c r="D3" s="85"/>
      <c r="E3" s="85"/>
      <c r="F3" s="85"/>
      <c r="G3" s="85"/>
      <c r="H3" s="85"/>
    </row>
    <row r="4" spans="1:8" ht="45">
      <c r="A4" s="5" t="s">
        <v>47</v>
      </c>
      <c r="B4" s="6" t="s">
        <v>5</v>
      </c>
      <c r="C4" s="5" t="s">
        <v>6</v>
      </c>
      <c r="D4" s="5" t="s">
        <v>7</v>
      </c>
      <c r="E4" s="5" t="s">
        <v>48</v>
      </c>
      <c r="F4" s="5" t="s">
        <v>8</v>
      </c>
      <c r="G4" s="5" t="s">
        <v>9</v>
      </c>
      <c r="H4" s="5" t="s">
        <v>10</v>
      </c>
    </row>
    <row r="5" spans="1:8">
      <c r="A5" s="55">
        <v>37987</v>
      </c>
      <c r="B5" s="47" t="s">
        <v>61</v>
      </c>
      <c r="C5" s="9">
        <f>+'Transaction Register Year 1'!C31</f>
        <v>40000</v>
      </c>
      <c r="D5" s="9">
        <f>+'Transaction Register Year 1'!D31</f>
        <v>40000</v>
      </c>
      <c r="E5" s="77">
        <f>'Financial Statements Year 1'!G21</f>
        <v>5000</v>
      </c>
      <c r="F5" s="9">
        <v>0</v>
      </c>
      <c r="G5" s="9">
        <v>0</v>
      </c>
      <c r="H5" s="80">
        <f>+'Transaction Register Year 1'!H31</f>
        <v>5000</v>
      </c>
    </row>
    <row r="6" spans="1:8">
      <c r="A6" s="7"/>
      <c r="B6" s="8"/>
      <c r="C6" s="9"/>
      <c r="D6" s="9"/>
      <c r="E6" s="77"/>
      <c r="F6" s="8"/>
      <c r="G6" s="8"/>
      <c r="H6" s="80"/>
    </row>
    <row r="7" spans="1:8">
      <c r="A7" s="7"/>
      <c r="B7" s="8"/>
      <c r="C7" s="9"/>
      <c r="D7" s="9"/>
      <c r="E7" s="77"/>
      <c r="F7" s="8"/>
      <c r="G7" s="8"/>
      <c r="H7" s="80"/>
    </row>
    <row r="8" spans="1:8">
      <c r="A8" s="7"/>
      <c r="B8" s="8"/>
      <c r="C8" s="9"/>
      <c r="D8" s="8"/>
      <c r="E8" s="77"/>
      <c r="F8" s="8"/>
      <c r="G8" s="8"/>
      <c r="H8" s="80"/>
    </row>
    <row r="9" spans="1:8">
      <c r="A9" s="7"/>
      <c r="B9" s="8"/>
      <c r="C9" s="9"/>
      <c r="D9" s="8"/>
      <c r="E9" s="77"/>
      <c r="F9" s="8"/>
      <c r="G9" s="8"/>
      <c r="H9" s="80"/>
    </row>
    <row r="10" spans="1:8">
      <c r="A10" s="7"/>
      <c r="B10" s="8"/>
      <c r="C10" s="8"/>
      <c r="D10" s="8"/>
      <c r="E10" s="77"/>
      <c r="F10" s="8"/>
      <c r="G10" s="8"/>
      <c r="H10" s="80"/>
    </row>
    <row r="11" spans="1:8">
      <c r="A11" s="7"/>
      <c r="B11" s="8"/>
      <c r="C11" s="8"/>
      <c r="D11" s="8"/>
      <c r="E11" s="77"/>
      <c r="F11" s="8"/>
      <c r="G11" s="8"/>
      <c r="H11" s="80"/>
    </row>
    <row r="12" spans="1:8">
      <c r="A12" s="7"/>
      <c r="B12" s="8"/>
      <c r="C12" s="8"/>
      <c r="D12" s="8"/>
      <c r="E12" s="77"/>
      <c r="F12" s="8"/>
      <c r="G12" s="8"/>
      <c r="H12" s="80"/>
    </row>
    <row r="13" spans="1:8">
      <c r="A13" s="7"/>
      <c r="B13" s="8"/>
      <c r="C13" s="8"/>
      <c r="D13" s="8"/>
      <c r="E13" s="77"/>
      <c r="F13" s="9"/>
      <c r="G13" s="8"/>
      <c r="H13" s="80"/>
    </row>
    <row r="14" spans="1:8">
      <c r="A14" s="7"/>
      <c r="B14" s="8"/>
      <c r="C14" s="8"/>
      <c r="D14" s="8"/>
      <c r="E14" s="77"/>
      <c r="F14" s="8"/>
      <c r="G14" s="9"/>
      <c r="H14" s="80"/>
    </row>
    <row r="15" spans="1:8">
      <c r="A15" s="7"/>
      <c r="B15" s="8"/>
      <c r="C15" s="8"/>
      <c r="D15" s="8"/>
      <c r="E15" s="77"/>
      <c r="F15" s="9"/>
      <c r="G15" s="8"/>
      <c r="H15" s="80"/>
    </row>
    <row r="16" spans="1:8">
      <c r="A16" s="7"/>
      <c r="B16" s="8"/>
      <c r="C16" s="8"/>
      <c r="D16" s="8"/>
      <c r="E16" s="77"/>
      <c r="F16" s="8"/>
      <c r="G16" s="8"/>
      <c r="H16" s="80"/>
    </row>
    <row r="17" spans="1:8">
      <c r="A17" s="7"/>
      <c r="B17" s="8"/>
      <c r="C17" s="8"/>
      <c r="D17" s="8"/>
      <c r="E17" s="77"/>
      <c r="F17" s="8"/>
      <c r="G17" s="8"/>
      <c r="H17" s="80"/>
    </row>
    <row r="18" spans="1:8">
      <c r="A18" s="7"/>
      <c r="B18" s="8"/>
      <c r="C18" s="8"/>
      <c r="D18" s="8"/>
      <c r="E18" s="77"/>
      <c r="F18" s="8"/>
      <c r="G18" s="9"/>
      <c r="H18" s="80"/>
    </row>
    <row r="19" spans="1:8">
      <c r="A19" s="7"/>
      <c r="B19" s="8"/>
      <c r="C19" s="8"/>
      <c r="D19" s="8"/>
      <c r="E19" s="77"/>
      <c r="F19" s="8"/>
      <c r="G19" s="8"/>
      <c r="H19" s="80"/>
    </row>
    <row r="20" spans="1:8">
      <c r="A20" s="7"/>
      <c r="B20" s="8"/>
      <c r="C20" s="8"/>
      <c r="D20" s="8"/>
      <c r="E20" s="77"/>
      <c r="F20" s="9"/>
      <c r="G20" s="8"/>
      <c r="H20" s="80"/>
    </row>
    <row r="21" spans="1:8">
      <c r="A21" s="7"/>
      <c r="B21" s="8"/>
      <c r="C21" s="8"/>
      <c r="D21" s="8"/>
      <c r="E21" s="77"/>
      <c r="F21" s="8"/>
      <c r="G21" s="8"/>
      <c r="H21" s="80"/>
    </row>
    <row r="22" spans="1:8">
      <c r="A22" s="8"/>
      <c r="B22" s="8"/>
      <c r="C22" s="8"/>
      <c r="D22" s="8"/>
      <c r="E22" s="77"/>
      <c r="F22" s="8"/>
      <c r="G22" s="8"/>
      <c r="H22" s="80"/>
    </row>
    <row r="23" spans="1:8">
      <c r="A23" s="8"/>
      <c r="B23" s="8"/>
      <c r="C23" s="10"/>
      <c r="D23" s="9"/>
      <c r="E23" s="77"/>
      <c r="F23" s="9"/>
      <c r="G23" s="9"/>
      <c r="H23" s="80"/>
    </row>
    <row r="24" spans="1:8">
      <c r="A24" s="8"/>
      <c r="B24" s="8"/>
      <c r="C24" s="8"/>
      <c r="D24" s="8"/>
      <c r="E24" s="77"/>
      <c r="F24" s="8"/>
      <c r="G24" s="8"/>
      <c r="H24" s="80"/>
    </row>
    <row r="25" spans="1:8">
      <c r="A25" s="8"/>
      <c r="B25" s="8"/>
      <c r="C25" s="8"/>
      <c r="D25" s="8"/>
      <c r="E25" s="77"/>
      <c r="F25" s="8"/>
      <c r="G25" s="8"/>
      <c r="H25" s="80"/>
    </row>
    <row r="26" spans="1:8">
      <c r="A26" s="8"/>
      <c r="B26" s="8"/>
      <c r="C26" s="8"/>
      <c r="D26" s="8"/>
      <c r="E26" s="77"/>
      <c r="F26" s="8"/>
      <c r="G26" s="8"/>
      <c r="H26" s="80"/>
    </row>
    <row r="27" spans="1:8">
      <c r="A27" s="8"/>
      <c r="B27" s="8"/>
      <c r="C27" s="8"/>
      <c r="D27" s="8"/>
      <c r="E27" s="77"/>
      <c r="F27" s="8"/>
      <c r="G27" s="8"/>
      <c r="H27" s="80"/>
    </row>
    <row r="28" spans="1:8">
      <c r="A28" s="46"/>
      <c r="B28" s="46"/>
      <c r="C28" s="46"/>
      <c r="D28" s="46"/>
      <c r="E28" s="78"/>
      <c r="F28" s="46"/>
      <c r="G28" s="46"/>
      <c r="H28" s="81"/>
    </row>
    <row r="29" spans="1:8">
      <c r="A29" s="8"/>
      <c r="B29" s="8"/>
      <c r="C29" s="8"/>
      <c r="D29" s="8"/>
      <c r="E29" s="77"/>
      <c r="F29" s="8"/>
      <c r="G29" s="8"/>
      <c r="H29" s="80"/>
    </row>
    <row r="30" spans="1:8">
      <c r="A30" s="8"/>
      <c r="B30" s="8"/>
      <c r="C30" s="8"/>
      <c r="D30" s="8"/>
      <c r="E30" s="77"/>
      <c r="F30" s="8"/>
      <c r="G30" s="8"/>
      <c r="H30" s="80"/>
    </row>
    <row r="31" spans="1:8">
      <c r="A31" s="41"/>
      <c r="B31" s="41" t="s">
        <v>14</v>
      </c>
      <c r="C31" s="10">
        <f>SUM(C5:C26)</f>
        <v>40000</v>
      </c>
      <c r="D31" s="10">
        <f>SUM(D5:D26)</f>
        <v>40000</v>
      </c>
      <c r="E31" s="79">
        <f>SUM(E5:E26)</f>
        <v>5000</v>
      </c>
      <c r="F31" s="10">
        <f>SUM(F5:F30)</f>
        <v>0</v>
      </c>
      <c r="G31" s="10">
        <f>SUM(G5:G30)</f>
        <v>0</v>
      </c>
      <c r="H31" s="82">
        <f>SUM(H5:H26)</f>
        <v>5000</v>
      </c>
    </row>
  </sheetData>
  <protectedRanges>
    <protectedRange sqref="H6:H30" name="Cash"/>
    <protectedRange sqref="G6:G30" name="Expense"/>
    <protectedRange sqref="F5:F30 G5:H5 C5:E5" name="Income"/>
    <protectedRange sqref="E6:E30" name="Notes Payable"/>
    <protectedRange sqref="D6:D30" name="Equity"/>
    <protectedRange sqref="A6:A30" name="Date"/>
    <protectedRange sqref="B6:B30" name="Description"/>
    <protectedRange sqref="C6:C30" name="Asset Account"/>
  </protectedRanges>
  <mergeCells count="2">
    <mergeCell ref="A1:B1"/>
    <mergeCell ref="A3:H3"/>
  </mergeCells>
  <dataValidations count="2">
    <dataValidation allowBlank="1" showInputMessage="1" showErrorMessage="1" promptTitle="Date" prompt="Enter the date and week on board_x000a_" sqref="A7:A30"/>
    <dataValidation allowBlank="1" showInputMessage="1" showErrorMessage="1" promptTitle="Transaction" prompt="Enter a brief description on transaction_x000a_" sqref="B6:B30"/>
  </dataValidation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6"/>
  <sheetViews>
    <sheetView tabSelected="1" topLeftCell="A6" workbookViewId="0">
      <selection activeCell="I5" sqref="I5"/>
    </sheetView>
  </sheetViews>
  <sheetFormatPr defaultRowHeight="12.75"/>
  <cols>
    <col min="1" max="1" width="18.7109375" customWidth="1"/>
    <col min="2" max="2" width="12.7109375" customWidth="1"/>
    <col min="3" max="4" width="15.7109375" customWidth="1"/>
    <col min="5" max="6" width="20.7109375" customWidth="1"/>
    <col min="7" max="7" width="15.7109375" customWidth="1"/>
  </cols>
  <sheetData>
    <row r="1" spans="1:7" ht="15">
      <c r="A1" s="118" t="s">
        <v>3</v>
      </c>
      <c r="B1" s="119"/>
      <c r="C1" s="11" t="str">
        <f>+'Transaction Register Year 1'!C1</f>
        <v>Kent Weber</v>
      </c>
      <c r="D1" s="30"/>
      <c r="E1" s="44"/>
      <c r="F1" s="31"/>
      <c r="G1" s="30"/>
    </row>
    <row r="3" spans="1:7" ht="41.25">
      <c r="A3" s="120" t="s">
        <v>15</v>
      </c>
      <c r="B3" s="121"/>
      <c r="C3" s="121"/>
      <c r="D3" s="121"/>
      <c r="E3" s="121"/>
      <c r="F3" s="121"/>
      <c r="G3" s="122"/>
    </row>
    <row r="4" spans="1:7" ht="41.25">
      <c r="A4" s="12"/>
      <c r="B4" s="12"/>
      <c r="C4" s="12"/>
      <c r="D4" s="12"/>
      <c r="E4" s="12"/>
      <c r="F4" s="12"/>
      <c r="G4" s="12"/>
    </row>
    <row r="5" spans="1:7" ht="20.25">
      <c r="A5" s="103" t="s">
        <v>16</v>
      </c>
      <c r="B5" s="104"/>
      <c r="C5" s="104"/>
      <c r="D5" s="104"/>
      <c r="E5" s="104"/>
      <c r="F5" s="104"/>
      <c r="G5" s="105"/>
    </row>
    <row r="6" spans="1:7" ht="15">
      <c r="A6" s="116" t="s">
        <v>43</v>
      </c>
      <c r="B6" s="117"/>
      <c r="C6" s="117"/>
      <c r="D6" s="117"/>
      <c r="E6" s="117"/>
      <c r="F6" s="39">
        <f>+'Transaction Register Year 1'!G1+1</f>
        <v>2</v>
      </c>
      <c r="G6" s="40"/>
    </row>
    <row r="7" spans="1:7" ht="15.75">
      <c r="A7" s="95" t="s">
        <v>17</v>
      </c>
      <c r="B7" s="123"/>
      <c r="C7" s="96"/>
      <c r="D7" s="95" t="s">
        <v>18</v>
      </c>
      <c r="E7" s="96"/>
      <c r="F7" s="95" t="s">
        <v>19</v>
      </c>
      <c r="G7" s="96"/>
    </row>
    <row r="8" spans="1:7" ht="15">
      <c r="A8" s="110">
        <f>+'Transaction Register Year 2'!F31</f>
        <v>0</v>
      </c>
      <c r="B8" s="111"/>
      <c r="C8" s="91"/>
      <c r="D8" s="110">
        <f>+'Transaction Register Year 2'!G31</f>
        <v>0</v>
      </c>
      <c r="E8" s="91"/>
      <c r="F8" s="110">
        <f>(A8-D8)</f>
        <v>0</v>
      </c>
      <c r="G8" s="91"/>
    </row>
    <row r="9" spans="1:7">
      <c r="A9" s="4"/>
      <c r="B9" s="4"/>
      <c r="C9" s="4"/>
      <c r="D9" s="4"/>
      <c r="E9" s="4"/>
      <c r="F9" s="4"/>
      <c r="G9" s="4"/>
    </row>
    <row r="10" spans="1:7">
      <c r="A10" s="4"/>
      <c r="B10" s="4"/>
      <c r="C10" s="4"/>
      <c r="D10" s="4"/>
      <c r="E10" s="4"/>
      <c r="F10" s="4"/>
      <c r="G10" s="4"/>
    </row>
    <row r="11" spans="1:7" ht="20.25">
      <c r="A11" s="112" t="s">
        <v>20</v>
      </c>
      <c r="B11" s="113"/>
      <c r="C11" s="113"/>
      <c r="D11" s="113"/>
      <c r="E11" s="113"/>
      <c r="F11" s="113"/>
      <c r="G11" s="114"/>
    </row>
    <row r="12" spans="1:7" ht="15">
      <c r="A12" s="116" t="s">
        <v>43</v>
      </c>
      <c r="B12" s="117"/>
      <c r="C12" s="117"/>
      <c r="D12" s="117"/>
      <c r="E12" s="117"/>
      <c r="F12" s="39">
        <f>+'Transaction Register Year 1'!G1+1</f>
        <v>2</v>
      </c>
      <c r="G12" s="40"/>
    </row>
    <row r="13" spans="1:7" ht="15.75">
      <c r="A13" s="115" t="s">
        <v>21</v>
      </c>
      <c r="B13" s="115"/>
      <c r="C13" s="115"/>
      <c r="D13" s="115" t="s">
        <v>19</v>
      </c>
      <c r="E13" s="115"/>
      <c r="F13" s="115" t="s">
        <v>22</v>
      </c>
      <c r="G13" s="115"/>
    </row>
    <row r="14" spans="1:7" ht="15">
      <c r="A14" s="101">
        <f>+'Financial Statements Year 1'!G25</f>
        <v>40000</v>
      </c>
      <c r="B14" s="101"/>
      <c r="C14" s="101"/>
      <c r="D14" s="102">
        <f>+F8</f>
        <v>0</v>
      </c>
      <c r="E14" s="102"/>
      <c r="F14" s="102">
        <f>(A14+D14)</f>
        <v>40000</v>
      </c>
      <c r="G14" s="102"/>
    </row>
    <row r="15" spans="1:7">
      <c r="A15" s="4"/>
      <c r="B15" s="4"/>
      <c r="C15" s="4"/>
      <c r="D15" s="4"/>
      <c r="E15" s="4"/>
      <c r="F15" s="4"/>
      <c r="G15" s="4"/>
    </row>
    <row r="16" spans="1:7">
      <c r="A16" s="4"/>
      <c r="B16" s="4"/>
      <c r="C16" s="4"/>
      <c r="D16" s="4"/>
      <c r="E16" s="4"/>
      <c r="F16" s="4"/>
      <c r="G16" s="4"/>
    </row>
    <row r="17" spans="1:7" ht="20.25">
      <c r="A17" s="103" t="s">
        <v>23</v>
      </c>
      <c r="B17" s="104"/>
      <c r="C17" s="104"/>
      <c r="D17" s="104"/>
      <c r="E17" s="104"/>
      <c r="F17" s="104"/>
      <c r="G17" s="105"/>
    </row>
    <row r="18" spans="1:7" ht="15">
      <c r="A18" s="106" t="s">
        <v>44</v>
      </c>
      <c r="B18" s="107"/>
      <c r="C18" s="107"/>
      <c r="D18" s="107"/>
      <c r="E18" s="18">
        <v>37621</v>
      </c>
      <c r="F18" s="108"/>
      <c r="G18" s="109"/>
    </row>
    <row r="19" spans="1:7">
      <c r="A19" s="19"/>
      <c r="B19" s="20"/>
      <c r="C19" s="20"/>
      <c r="D19" s="20"/>
      <c r="E19" s="21"/>
      <c r="F19" s="20"/>
      <c r="G19" s="22"/>
    </row>
    <row r="20" spans="1:7" ht="15.75">
      <c r="A20" s="13" t="s">
        <v>24</v>
      </c>
      <c r="B20" s="14" t="s">
        <v>25</v>
      </c>
      <c r="C20" s="15" t="s">
        <v>26</v>
      </c>
      <c r="D20" s="16" t="s">
        <v>27</v>
      </c>
      <c r="E20" s="95" t="s">
        <v>28</v>
      </c>
      <c r="F20" s="96"/>
      <c r="G20" s="15" t="s">
        <v>29</v>
      </c>
    </row>
    <row r="21" spans="1:7" ht="15.75">
      <c r="A21" s="23" t="s">
        <v>30</v>
      </c>
      <c r="B21" s="36">
        <f>+'Transaction Register Year 2'!H31</f>
        <v>5000</v>
      </c>
      <c r="C21" s="34">
        <v>1</v>
      </c>
      <c r="D21" s="29">
        <f>(B21*C21)</f>
        <v>5000</v>
      </c>
      <c r="E21" s="97" t="s">
        <v>31</v>
      </c>
      <c r="F21" s="97"/>
      <c r="G21" s="17">
        <f>+'Transaction Register Year 1'!E31</f>
        <v>5000</v>
      </c>
    </row>
    <row r="22" spans="1:7" ht="15.75">
      <c r="A22" s="23" t="s">
        <v>32</v>
      </c>
      <c r="B22" s="24">
        <v>10</v>
      </c>
      <c r="C22" s="35">
        <v>2000</v>
      </c>
      <c r="D22" s="29">
        <f t="shared" ref="D22:D28" si="0">(B22*C22)</f>
        <v>20000</v>
      </c>
      <c r="E22" s="98"/>
      <c r="F22" s="99"/>
      <c r="G22" s="37"/>
    </row>
    <row r="23" spans="1:7" ht="15.75">
      <c r="A23" s="23" t="s">
        <v>33</v>
      </c>
      <c r="B23" s="24">
        <v>10</v>
      </c>
      <c r="C23" s="35">
        <v>2000</v>
      </c>
      <c r="D23" s="29">
        <f t="shared" si="0"/>
        <v>20000</v>
      </c>
      <c r="E23" s="100" t="s">
        <v>34</v>
      </c>
      <c r="F23" s="100"/>
      <c r="G23" s="17">
        <f>+G21</f>
        <v>5000</v>
      </c>
    </row>
    <row r="24" spans="1:7" ht="15.75">
      <c r="A24" s="23" t="s">
        <v>35</v>
      </c>
      <c r="B24" s="24">
        <v>0</v>
      </c>
      <c r="C24" s="35">
        <v>5000</v>
      </c>
      <c r="D24" s="29">
        <f t="shared" si="0"/>
        <v>0</v>
      </c>
      <c r="E24" s="98"/>
      <c r="F24" s="99"/>
      <c r="G24" s="37"/>
    </row>
    <row r="25" spans="1:7" ht="15.75">
      <c r="A25" s="23" t="s">
        <v>36</v>
      </c>
      <c r="B25" s="24">
        <v>0</v>
      </c>
      <c r="C25" s="35">
        <v>500</v>
      </c>
      <c r="D25" s="29">
        <f t="shared" si="0"/>
        <v>0</v>
      </c>
      <c r="E25" s="100" t="s">
        <v>37</v>
      </c>
      <c r="F25" s="100"/>
      <c r="G25" s="17">
        <f>SUM(D29-G23)</f>
        <v>40000</v>
      </c>
    </row>
    <row r="26" spans="1:7" ht="15.75">
      <c r="A26" s="23" t="s">
        <v>38</v>
      </c>
      <c r="B26" s="24">
        <v>0</v>
      </c>
      <c r="C26" s="35">
        <v>500</v>
      </c>
      <c r="D26" s="29">
        <f t="shared" si="0"/>
        <v>0</v>
      </c>
      <c r="E26" s="25"/>
      <c r="F26" s="26"/>
      <c r="G26" s="38"/>
    </row>
    <row r="27" spans="1:7" ht="15.75">
      <c r="A27" s="23" t="s">
        <v>39</v>
      </c>
      <c r="B27" s="24">
        <v>0</v>
      </c>
      <c r="C27" s="35">
        <v>10000</v>
      </c>
      <c r="D27" s="29">
        <f t="shared" si="0"/>
        <v>0</v>
      </c>
      <c r="E27" s="86"/>
      <c r="F27" s="87"/>
      <c r="G27" s="90"/>
    </row>
    <row r="28" spans="1:7" ht="15.75">
      <c r="A28" s="23" t="s">
        <v>40</v>
      </c>
      <c r="B28" s="24">
        <v>0</v>
      </c>
      <c r="C28" s="66">
        <v>10000</v>
      </c>
      <c r="D28" s="29">
        <f t="shared" si="0"/>
        <v>0</v>
      </c>
      <c r="E28" s="88"/>
      <c r="F28" s="89"/>
      <c r="G28" s="91"/>
    </row>
    <row r="29" spans="1:7" ht="15.75">
      <c r="A29" s="92" t="s">
        <v>41</v>
      </c>
      <c r="B29" s="93"/>
      <c r="C29" s="94"/>
      <c r="D29" s="27">
        <f>SUM(D21:D28)</f>
        <v>45000</v>
      </c>
      <c r="E29" s="92" t="s">
        <v>42</v>
      </c>
      <c r="F29" s="94"/>
      <c r="G29" s="27">
        <f>SUM(G23,G25)</f>
        <v>45000</v>
      </c>
    </row>
    <row r="30" spans="1:7">
      <c r="A30" s="4"/>
      <c r="B30" s="4"/>
      <c r="C30" s="4"/>
      <c r="D30" s="4"/>
      <c r="E30" s="4"/>
      <c r="F30" s="4"/>
      <c r="G30" s="4"/>
    </row>
    <row r="31" spans="1:7">
      <c r="A31" s="42"/>
      <c r="B31" s="42"/>
      <c r="C31" s="42"/>
      <c r="D31" s="42"/>
      <c r="E31" s="42"/>
      <c r="F31" s="42"/>
      <c r="G31" s="42"/>
    </row>
    <row r="32" spans="1:7">
      <c r="A32" s="42"/>
      <c r="B32" s="42"/>
      <c r="C32" s="42"/>
      <c r="D32" s="42"/>
      <c r="E32" s="42"/>
      <c r="F32" s="42"/>
      <c r="G32" s="42"/>
    </row>
    <row r="33" spans="1:7">
      <c r="A33" s="42"/>
      <c r="B33" s="42"/>
      <c r="C33" s="42"/>
      <c r="D33" s="42"/>
      <c r="E33" s="42"/>
      <c r="F33" s="42"/>
      <c r="G33" s="42"/>
    </row>
    <row r="34" spans="1:7">
      <c r="A34" s="42"/>
      <c r="B34" s="42"/>
      <c r="C34" s="42"/>
      <c r="D34" s="42"/>
      <c r="E34" s="42"/>
      <c r="F34" s="42"/>
      <c r="G34" s="42"/>
    </row>
    <row r="35" spans="1:7">
      <c r="A35" s="42"/>
      <c r="B35" s="42"/>
      <c r="C35" s="42"/>
      <c r="D35" s="42"/>
      <c r="E35" s="42"/>
      <c r="F35" s="42"/>
      <c r="G35" s="42"/>
    </row>
    <row r="36" spans="1:7">
      <c r="A36" s="42"/>
      <c r="B36" s="42"/>
      <c r="C36" s="42"/>
      <c r="D36" s="42"/>
      <c r="E36" s="42"/>
      <c r="F36" s="42"/>
      <c r="G36" s="42"/>
    </row>
    <row r="37" spans="1:7">
      <c r="A37" s="42"/>
      <c r="B37" s="42"/>
      <c r="C37" s="42"/>
      <c r="D37" s="42"/>
      <c r="E37" s="42"/>
      <c r="F37" s="42"/>
      <c r="G37" s="42"/>
    </row>
    <row r="38" spans="1:7">
      <c r="A38" s="42"/>
      <c r="B38" s="42"/>
      <c r="C38" s="42"/>
      <c r="D38" s="42"/>
      <c r="E38" s="42"/>
      <c r="F38" s="42"/>
      <c r="G38" s="42"/>
    </row>
    <row r="39" spans="1:7">
      <c r="A39" s="42"/>
      <c r="B39" s="42"/>
      <c r="C39" s="42"/>
      <c r="D39" s="42"/>
      <c r="E39" s="42"/>
      <c r="F39" s="42"/>
      <c r="G39" s="42"/>
    </row>
    <row r="40" spans="1:7">
      <c r="A40" s="42"/>
      <c r="B40" s="42"/>
      <c r="C40" s="42"/>
      <c r="D40" s="42"/>
      <c r="E40" s="42"/>
      <c r="F40" s="42"/>
      <c r="G40" s="42"/>
    </row>
    <row r="41" spans="1:7">
      <c r="A41" s="42"/>
      <c r="B41" s="42"/>
      <c r="C41" s="42"/>
      <c r="D41" s="42"/>
      <c r="E41" s="42"/>
      <c r="F41" s="42"/>
      <c r="G41" s="42"/>
    </row>
    <row r="42" spans="1:7">
      <c r="A42" s="42"/>
      <c r="B42" s="42"/>
      <c r="C42" s="42"/>
      <c r="D42" s="42"/>
      <c r="E42" s="42"/>
      <c r="F42" s="42"/>
      <c r="G42" s="42"/>
    </row>
    <row r="43" spans="1:7">
      <c r="A43" s="42"/>
      <c r="B43" s="42"/>
      <c r="C43" s="42"/>
      <c r="D43" s="42"/>
      <c r="E43" s="42"/>
      <c r="F43" s="42"/>
      <c r="G43" s="42"/>
    </row>
    <row r="44" spans="1:7">
      <c r="A44" s="42"/>
      <c r="B44" s="42"/>
      <c r="C44" s="42"/>
      <c r="D44" s="42"/>
      <c r="E44" s="42"/>
      <c r="F44" s="42"/>
      <c r="G44" s="42"/>
    </row>
    <row r="45" spans="1:7">
      <c r="A45" s="42"/>
      <c r="B45" s="42"/>
      <c r="C45" s="42"/>
      <c r="D45" s="42"/>
      <c r="E45" s="42"/>
      <c r="F45" s="42"/>
      <c r="G45" s="42"/>
    </row>
    <row r="46" spans="1:7">
      <c r="A46" s="42"/>
      <c r="B46" s="42"/>
      <c r="C46" s="42"/>
      <c r="D46" s="42"/>
      <c r="E46" s="42"/>
      <c r="F46" s="42"/>
      <c r="G46" s="42"/>
    </row>
    <row r="47" spans="1:7">
      <c r="A47" s="42"/>
      <c r="B47" s="42"/>
      <c r="C47" s="42"/>
      <c r="D47" s="42"/>
      <c r="E47" s="42"/>
      <c r="F47" s="42"/>
      <c r="G47" s="42"/>
    </row>
    <row r="48" spans="1:7">
      <c r="A48" s="42"/>
      <c r="B48" s="42"/>
      <c r="C48" s="42"/>
      <c r="D48" s="42"/>
      <c r="E48" s="42"/>
      <c r="F48" s="42"/>
      <c r="G48" s="42"/>
    </row>
    <row r="49" spans="1:7">
      <c r="A49" s="42"/>
      <c r="B49" s="42"/>
      <c r="C49" s="42"/>
      <c r="D49" s="42"/>
      <c r="E49" s="42"/>
      <c r="F49" s="42"/>
      <c r="G49" s="42"/>
    </row>
    <row r="50" spans="1:7">
      <c r="A50" s="42"/>
      <c r="B50" s="42"/>
      <c r="C50" s="42"/>
      <c r="D50" s="42"/>
      <c r="E50" s="42"/>
      <c r="F50" s="42"/>
      <c r="G50" s="42"/>
    </row>
    <row r="51" spans="1:7">
      <c r="A51" s="42"/>
      <c r="B51" s="42"/>
      <c r="C51" s="42"/>
      <c r="D51" s="42"/>
      <c r="E51" s="42"/>
      <c r="F51" s="42"/>
      <c r="G51" s="42"/>
    </row>
    <row r="52" spans="1:7">
      <c r="A52" s="42"/>
      <c r="B52" s="42"/>
      <c r="C52" s="42"/>
      <c r="D52" s="42"/>
      <c r="E52" s="42"/>
      <c r="F52" s="42"/>
      <c r="G52" s="42"/>
    </row>
    <row r="53" spans="1:7">
      <c r="A53" s="42"/>
      <c r="B53" s="42"/>
      <c r="C53" s="42"/>
      <c r="D53" s="42"/>
      <c r="E53" s="42"/>
      <c r="F53" s="42"/>
      <c r="G53" s="42"/>
    </row>
    <row r="54" spans="1:7">
      <c r="A54" s="42"/>
      <c r="B54" s="42"/>
      <c r="C54" s="42"/>
      <c r="D54" s="42"/>
      <c r="E54" s="42"/>
      <c r="F54" s="42"/>
      <c r="G54" s="42"/>
    </row>
    <row r="55" spans="1:7">
      <c r="A55" s="42"/>
      <c r="B55" s="42"/>
      <c r="C55" s="42"/>
      <c r="D55" s="42"/>
      <c r="E55" s="42"/>
      <c r="F55" s="42"/>
      <c r="G55" s="42"/>
    </row>
    <row r="56" spans="1:7">
      <c r="A56" s="42"/>
      <c r="B56" s="42"/>
      <c r="C56" s="42"/>
      <c r="D56" s="42"/>
      <c r="E56" s="42"/>
      <c r="F56" s="42"/>
      <c r="G56" s="42"/>
    </row>
    <row r="57" spans="1:7">
      <c r="A57" s="42"/>
      <c r="B57" s="42"/>
      <c r="C57" s="42"/>
      <c r="D57" s="42"/>
      <c r="E57" s="42"/>
      <c r="F57" s="42"/>
      <c r="G57" s="42"/>
    </row>
    <row r="58" spans="1:7">
      <c r="A58" s="42"/>
      <c r="B58" s="42"/>
      <c r="C58" s="42"/>
      <c r="D58" s="42"/>
      <c r="E58" s="42"/>
      <c r="F58" s="42"/>
      <c r="G58" s="42"/>
    </row>
    <row r="59" spans="1:7">
      <c r="A59" s="42"/>
      <c r="B59" s="42"/>
      <c r="C59" s="42"/>
      <c r="D59" s="42"/>
      <c r="E59" s="42"/>
      <c r="F59" s="42"/>
      <c r="G59" s="42"/>
    </row>
    <row r="60" spans="1:7">
      <c r="A60" s="42"/>
      <c r="B60" s="42"/>
      <c r="C60" s="42"/>
      <c r="D60" s="42"/>
      <c r="E60" s="42"/>
      <c r="F60" s="42"/>
      <c r="G60" s="42"/>
    </row>
    <row r="61" spans="1:7">
      <c r="A61" s="42"/>
      <c r="B61" s="42"/>
      <c r="C61" s="42"/>
      <c r="D61" s="42"/>
      <c r="E61" s="42"/>
      <c r="F61" s="42"/>
      <c r="G61" s="42"/>
    </row>
    <row r="62" spans="1:7">
      <c r="A62" s="42"/>
      <c r="B62" s="42"/>
      <c r="C62" s="42"/>
      <c r="D62" s="42"/>
      <c r="E62" s="42"/>
      <c r="F62" s="42"/>
      <c r="G62" s="42"/>
    </row>
    <row r="63" spans="1:7">
      <c r="A63" s="42"/>
      <c r="B63" s="42"/>
      <c r="C63" s="42"/>
      <c r="D63" s="42"/>
      <c r="E63" s="42"/>
      <c r="F63" s="42"/>
      <c r="G63" s="42"/>
    </row>
    <row r="64" spans="1:7">
      <c r="A64" s="42"/>
      <c r="B64" s="42"/>
      <c r="C64" s="42"/>
      <c r="D64" s="42"/>
      <c r="E64" s="42"/>
      <c r="F64" s="42"/>
      <c r="G64" s="42"/>
    </row>
    <row r="65" spans="1:7">
      <c r="A65" s="42"/>
      <c r="B65" s="42"/>
      <c r="C65" s="42"/>
      <c r="D65" s="42"/>
      <c r="E65" s="42"/>
      <c r="F65" s="42"/>
      <c r="G65" s="42"/>
    </row>
    <row r="66" spans="1:7">
      <c r="A66" s="42"/>
      <c r="B66" s="42"/>
      <c r="C66" s="42"/>
      <c r="D66" s="42"/>
      <c r="E66" s="42"/>
      <c r="F66" s="42"/>
      <c r="G66" s="42"/>
    </row>
  </sheetData>
  <protectedRanges>
    <protectedRange sqref="B22" name="Grain acres_1"/>
    <protectedRange sqref="B23" name="Hay acres_1"/>
    <protectedRange sqref="B24" name="Fruit acres_1"/>
    <protectedRange sqref="B25" name="Cattle_1"/>
    <protectedRange sqref="B26" name="Lease cattle_1"/>
    <protectedRange sqref="B27" name="Harvester_1"/>
    <protectedRange sqref="B28" name="Tractor_1"/>
    <protectedRange sqref="E18" name="Date_1"/>
  </protectedRanges>
  <mergeCells count="31">
    <mergeCell ref="A29:C29"/>
    <mergeCell ref="E29:F29"/>
    <mergeCell ref="E20:F20"/>
    <mergeCell ref="E21:F21"/>
    <mergeCell ref="E22:F22"/>
    <mergeCell ref="E23:F23"/>
    <mergeCell ref="E24:F24"/>
    <mergeCell ref="E25:F25"/>
    <mergeCell ref="A17:G17"/>
    <mergeCell ref="A18:D18"/>
    <mergeCell ref="F18:G18"/>
    <mergeCell ref="E27:F28"/>
    <mergeCell ref="G27:G28"/>
    <mergeCell ref="A13:C13"/>
    <mergeCell ref="D13:E13"/>
    <mergeCell ref="F13:G13"/>
    <mergeCell ref="A14:C14"/>
    <mergeCell ref="D14:E14"/>
    <mergeCell ref="F14:G14"/>
    <mergeCell ref="A8:C8"/>
    <mergeCell ref="D8:E8"/>
    <mergeCell ref="F8:G8"/>
    <mergeCell ref="A11:G11"/>
    <mergeCell ref="A12:E12"/>
    <mergeCell ref="A1:B1"/>
    <mergeCell ref="A3:G3"/>
    <mergeCell ref="A5:G5"/>
    <mergeCell ref="A6:E6"/>
    <mergeCell ref="A7:C7"/>
    <mergeCell ref="D7:E7"/>
    <mergeCell ref="F7:G7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8"/>
  <sheetViews>
    <sheetView topLeftCell="A13" workbookViewId="0">
      <selection activeCell="F25" sqref="F25"/>
    </sheetView>
  </sheetViews>
  <sheetFormatPr defaultRowHeight="12.75"/>
  <cols>
    <col min="1" max="1" width="9.140625" customWidth="1"/>
    <col min="6" max="6" width="10.7109375" bestFit="1" customWidth="1"/>
    <col min="8" max="8" width="10.7109375" bestFit="1" customWidth="1"/>
  </cols>
  <sheetData>
    <row r="1" spans="1:13" ht="15">
      <c r="A1" s="52"/>
      <c r="B1" s="1" t="s">
        <v>45</v>
      </c>
      <c r="C1" s="11" t="str">
        <f>+'Transaction Register Year 1'!C1</f>
        <v>Kent Weber</v>
      </c>
      <c r="D1" s="2"/>
      <c r="E1" s="2"/>
      <c r="F1" s="33" t="s">
        <v>46</v>
      </c>
      <c r="G1" s="44">
        <v>2</v>
      </c>
      <c r="H1" s="11"/>
      <c r="I1" s="53"/>
      <c r="J1" s="53"/>
      <c r="K1" s="53"/>
      <c r="L1" s="53"/>
      <c r="M1" s="54"/>
    </row>
    <row r="2" spans="1:13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41.25">
      <c r="A3" s="85" t="s">
        <v>49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15.75">
      <c r="A5" s="42"/>
      <c r="B5" s="50" t="s">
        <v>60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2"/>
    </row>
    <row r="6" spans="1:13">
      <c r="A6" s="42"/>
      <c r="B6" s="42"/>
      <c r="C6" s="42" t="s">
        <v>58</v>
      </c>
      <c r="D6" s="42"/>
      <c r="E6" s="42"/>
      <c r="F6" s="69">
        <f>+'Transaction Register Year 2'!F31</f>
        <v>0</v>
      </c>
      <c r="G6" s="42"/>
      <c r="H6" s="42"/>
      <c r="I6" s="42"/>
      <c r="J6" s="42"/>
      <c r="K6" s="42"/>
      <c r="L6" s="42"/>
      <c r="M6" s="42"/>
    </row>
    <row r="7" spans="1:13">
      <c r="A7" s="42"/>
      <c r="B7" s="42"/>
      <c r="C7" s="42" t="s">
        <v>59</v>
      </c>
      <c r="D7" s="42"/>
      <c r="E7" s="42"/>
      <c r="F7" s="71">
        <f>+'Transaction Register Year 2'!G31</f>
        <v>0</v>
      </c>
      <c r="G7" s="42"/>
      <c r="H7" s="42"/>
      <c r="I7" s="42"/>
      <c r="J7" s="42"/>
      <c r="K7" s="42"/>
      <c r="L7" s="42"/>
      <c r="M7" s="42"/>
    </row>
    <row r="8" spans="1:13">
      <c r="A8" s="42"/>
      <c r="B8" s="42"/>
      <c r="C8" s="59" t="s">
        <v>64</v>
      </c>
      <c r="D8" s="59"/>
      <c r="E8" s="59"/>
      <c r="F8" s="72">
        <f>+F6-F7</f>
        <v>0</v>
      </c>
      <c r="G8" s="42"/>
      <c r="H8" s="42"/>
      <c r="I8" s="42"/>
      <c r="J8" s="42"/>
      <c r="K8" s="42"/>
      <c r="L8" s="42"/>
      <c r="M8" s="42"/>
    </row>
    <row r="9" spans="1:13" ht="15">
      <c r="A9" s="56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1:13" ht="15.75">
      <c r="A10" s="56"/>
      <c r="B10" s="50" t="s">
        <v>50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2"/>
    </row>
    <row r="11" spans="1:13" ht="15">
      <c r="A11" s="56"/>
      <c r="B11" s="56"/>
      <c r="C11" s="42" t="s">
        <v>57</v>
      </c>
      <c r="D11" s="42"/>
      <c r="E11" s="42"/>
      <c r="F11" s="69">
        <f>+F8</f>
        <v>0</v>
      </c>
      <c r="G11" s="42"/>
      <c r="H11" s="42"/>
      <c r="I11" s="42"/>
      <c r="J11" s="42"/>
      <c r="K11" s="42"/>
      <c r="L11" s="42"/>
      <c r="M11" s="42"/>
    </row>
    <row r="12" spans="1:13" ht="15">
      <c r="A12" s="56"/>
      <c r="B12" s="56"/>
      <c r="C12" s="42" t="s">
        <v>80</v>
      </c>
      <c r="D12" s="42"/>
      <c r="E12" s="42"/>
      <c r="F12" s="70">
        <v>5000</v>
      </c>
      <c r="G12" s="42"/>
      <c r="H12" s="42"/>
      <c r="I12" s="42"/>
      <c r="J12" s="42"/>
      <c r="K12" s="42"/>
      <c r="L12" s="42"/>
      <c r="M12" s="42"/>
    </row>
    <row r="13" spans="1:13" ht="15">
      <c r="A13" s="56"/>
      <c r="B13" s="56"/>
      <c r="C13" s="59" t="s">
        <v>81</v>
      </c>
      <c r="D13" s="59"/>
      <c r="E13" s="59"/>
      <c r="F13" s="68">
        <f>+F11/F12</f>
        <v>0</v>
      </c>
      <c r="G13" s="42"/>
      <c r="H13" s="42"/>
      <c r="I13" s="42"/>
      <c r="J13" s="42"/>
      <c r="K13" s="42"/>
      <c r="L13" s="42"/>
      <c r="M13" s="42"/>
    </row>
    <row r="14" spans="1:13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3" ht="15.75">
      <c r="A15" s="57"/>
      <c r="B15" s="51" t="s">
        <v>51</v>
      </c>
      <c r="C15" s="49"/>
      <c r="D15" s="49"/>
      <c r="E15" s="49"/>
      <c r="F15" s="48"/>
      <c r="G15" s="48"/>
      <c r="H15" s="48"/>
      <c r="I15" s="48"/>
      <c r="J15" s="48"/>
      <c r="K15" s="48"/>
      <c r="L15" s="48"/>
      <c r="M15" s="42"/>
    </row>
    <row r="16" spans="1:13" ht="15">
      <c r="A16" s="57"/>
      <c r="B16" s="60"/>
      <c r="C16" s="61" t="s">
        <v>57</v>
      </c>
      <c r="D16" s="61"/>
      <c r="E16" s="61"/>
      <c r="F16" s="67">
        <f>+F8</f>
        <v>0</v>
      </c>
      <c r="G16" s="67"/>
      <c r="H16" s="67"/>
      <c r="I16" s="42"/>
      <c r="J16" s="42"/>
      <c r="K16" s="42"/>
      <c r="L16" s="42"/>
      <c r="M16" s="42"/>
    </row>
    <row r="17" spans="1:13" ht="15">
      <c r="A17" s="57"/>
      <c r="B17" s="60"/>
      <c r="C17" s="61" t="s">
        <v>62</v>
      </c>
      <c r="D17" s="61"/>
      <c r="E17" s="61"/>
      <c r="F17" s="67">
        <f>+'Financial Statements Year 1'!D29</f>
        <v>45000</v>
      </c>
      <c r="G17" s="67"/>
      <c r="H17" s="67"/>
      <c r="I17" s="42"/>
      <c r="J17" s="42"/>
      <c r="K17" s="42"/>
      <c r="L17" s="42"/>
      <c r="M17" s="42"/>
    </row>
    <row r="18" spans="1:13" ht="15">
      <c r="A18" s="57"/>
      <c r="B18" s="60"/>
      <c r="C18" s="61" t="s">
        <v>63</v>
      </c>
      <c r="D18" s="61"/>
      <c r="E18" s="61"/>
      <c r="F18" s="67">
        <f>+'Financial Statements Year 2'!D29</f>
        <v>45000</v>
      </c>
      <c r="G18" s="67"/>
      <c r="H18" s="67"/>
      <c r="I18" s="42"/>
      <c r="J18" s="42"/>
      <c r="K18" s="42"/>
      <c r="L18" s="42"/>
      <c r="M18" s="42"/>
    </row>
    <row r="19" spans="1:13" ht="15">
      <c r="A19" s="57"/>
      <c r="B19" s="60"/>
      <c r="C19" s="61" t="s">
        <v>65</v>
      </c>
      <c r="D19" s="61"/>
      <c r="E19" s="61"/>
      <c r="F19" s="67">
        <f>+(F18+F17)/2</f>
        <v>45000</v>
      </c>
      <c r="G19" s="67"/>
      <c r="H19" s="67"/>
      <c r="I19" s="42"/>
      <c r="J19" s="42"/>
      <c r="K19" s="42"/>
      <c r="L19" s="42"/>
      <c r="M19" s="42"/>
    </row>
    <row r="20" spans="1:13" ht="15">
      <c r="A20" s="57"/>
      <c r="B20" s="60"/>
      <c r="C20" s="62" t="s">
        <v>66</v>
      </c>
      <c r="D20" s="62"/>
      <c r="E20" s="62"/>
      <c r="F20" s="68">
        <f>+F16/F19</f>
        <v>0</v>
      </c>
      <c r="G20" s="42"/>
      <c r="H20" s="58"/>
      <c r="I20" s="42"/>
      <c r="J20" s="42"/>
      <c r="K20" s="42"/>
      <c r="L20" s="42"/>
      <c r="M20" s="42"/>
    </row>
    <row r="21" spans="1:13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</row>
    <row r="22" spans="1:13" ht="15.75">
      <c r="A22" s="57"/>
      <c r="B22" s="51" t="s">
        <v>52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2"/>
    </row>
    <row r="23" spans="1:13" ht="15">
      <c r="A23" s="57"/>
      <c r="B23" s="60"/>
      <c r="C23" s="42" t="s">
        <v>57</v>
      </c>
      <c r="D23" s="42"/>
      <c r="E23" s="42"/>
      <c r="F23" s="69">
        <f>+F8</f>
        <v>0</v>
      </c>
      <c r="G23" s="69"/>
      <c r="H23" s="69"/>
      <c r="I23" s="42"/>
      <c r="J23" s="42"/>
      <c r="K23" s="42"/>
      <c r="L23" s="42"/>
      <c r="M23" s="42"/>
    </row>
    <row r="24" spans="1:13" ht="15">
      <c r="A24" s="57"/>
      <c r="B24" s="60"/>
      <c r="C24" s="42" t="s">
        <v>67</v>
      </c>
      <c r="D24" s="42"/>
      <c r="E24" s="42"/>
      <c r="F24" s="69">
        <f>+'Financial Statements Year 2'!A14</f>
        <v>40000</v>
      </c>
      <c r="G24" s="69"/>
      <c r="H24" s="69">
        <f>+'Transaction Register Year 1'!D5</f>
        <v>0</v>
      </c>
      <c r="I24" s="42"/>
      <c r="J24" s="42"/>
      <c r="K24" s="42"/>
      <c r="L24" s="42"/>
      <c r="M24" s="42"/>
    </row>
    <row r="25" spans="1:13" ht="15">
      <c r="A25" s="57"/>
      <c r="B25" s="60"/>
      <c r="C25" s="42" t="s">
        <v>68</v>
      </c>
      <c r="D25" s="42"/>
      <c r="E25" s="42"/>
      <c r="F25" s="69">
        <f>+'Financial Statements Year 2'!G25</f>
        <v>40000</v>
      </c>
      <c r="G25" s="69"/>
      <c r="H25" s="69">
        <f>+'Transaction Register Year 1'!D31+'Profitability Measures Year 1'!F8</f>
        <v>40000</v>
      </c>
      <c r="I25" s="42"/>
      <c r="J25" s="42"/>
      <c r="K25" s="42"/>
      <c r="L25" s="42"/>
      <c r="M25" s="42"/>
    </row>
    <row r="26" spans="1:13" ht="15">
      <c r="A26" s="57"/>
      <c r="B26" s="60"/>
      <c r="C26" s="42" t="s">
        <v>69</v>
      </c>
      <c r="D26" s="42"/>
      <c r="E26" s="42"/>
      <c r="F26" s="69">
        <f>+(F24+F25)/2</f>
        <v>40000</v>
      </c>
      <c r="G26" s="69"/>
      <c r="H26" s="69"/>
      <c r="I26" s="42"/>
      <c r="J26" s="42"/>
      <c r="K26" s="42"/>
      <c r="L26" s="42"/>
      <c r="M26" s="42"/>
    </row>
    <row r="27" spans="1:13">
      <c r="A27" s="42"/>
      <c r="B27" s="42"/>
      <c r="C27" s="59" t="s">
        <v>70</v>
      </c>
      <c r="D27" s="59"/>
      <c r="E27" s="59"/>
      <c r="F27" s="68">
        <f>+F23/F26</f>
        <v>0</v>
      </c>
      <c r="G27" s="42"/>
      <c r="H27" s="42"/>
      <c r="I27" s="42"/>
      <c r="J27" s="42"/>
      <c r="K27" s="42"/>
      <c r="L27" s="42"/>
      <c r="M27" s="42"/>
    </row>
    <row r="28" spans="1:13">
      <c r="A28" s="42"/>
      <c r="B28" s="42"/>
      <c r="C28" s="42"/>
      <c r="D28" s="42"/>
      <c r="E28" s="42"/>
      <c r="F28" s="63"/>
      <c r="G28" s="42"/>
      <c r="H28" s="42"/>
      <c r="I28" s="42"/>
      <c r="J28" s="42"/>
      <c r="K28" s="42"/>
      <c r="L28" s="42"/>
      <c r="M28" s="42"/>
    </row>
    <row r="29" spans="1:13" ht="15.75">
      <c r="A29" s="56"/>
      <c r="B29" s="50" t="s">
        <v>53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2"/>
    </row>
    <row r="30" spans="1:13" ht="15">
      <c r="A30" s="56"/>
      <c r="B30" s="56"/>
      <c r="C30" s="42" t="s">
        <v>57</v>
      </c>
      <c r="D30" s="42"/>
      <c r="E30" s="42"/>
      <c r="F30" s="73">
        <f>+F8</f>
        <v>0</v>
      </c>
      <c r="G30" s="42"/>
      <c r="H30" s="42"/>
      <c r="I30" s="42"/>
      <c r="J30" s="42"/>
      <c r="K30" s="42"/>
      <c r="L30" s="42"/>
      <c r="M30" s="42"/>
    </row>
    <row r="31" spans="1:13" ht="15">
      <c r="A31" s="56"/>
      <c r="B31" s="56"/>
      <c r="C31" s="42" t="s">
        <v>71</v>
      </c>
      <c r="D31" s="42"/>
      <c r="E31" s="42"/>
      <c r="F31" s="73">
        <f>+'Financial Statements Year 2'!G25</f>
        <v>40000</v>
      </c>
      <c r="G31" s="42"/>
      <c r="H31" s="42"/>
      <c r="I31" s="42"/>
      <c r="J31" s="42"/>
      <c r="K31" s="42"/>
      <c r="L31" s="42"/>
      <c r="M31" s="42"/>
    </row>
    <row r="32" spans="1:13" ht="15">
      <c r="A32" s="56"/>
      <c r="B32" s="56"/>
      <c r="C32" s="59" t="s">
        <v>72</v>
      </c>
      <c r="D32" s="59"/>
      <c r="E32" s="59"/>
      <c r="F32" s="68">
        <f>+F30/F31</f>
        <v>0</v>
      </c>
      <c r="G32" s="42"/>
      <c r="H32" s="42"/>
      <c r="I32" s="42"/>
      <c r="J32" s="42"/>
      <c r="K32" s="42"/>
      <c r="L32" s="42"/>
      <c r="M32" s="42"/>
    </row>
    <row r="33" spans="1:13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1:13" ht="15.75">
      <c r="A34" s="56"/>
      <c r="B34" s="50" t="s">
        <v>54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2"/>
    </row>
    <row r="35" spans="1:13">
      <c r="A35" s="42"/>
      <c r="B35" s="42"/>
      <c r="C35" s="42" t="s">
        <v>73</v>
      </c>
      <c r="D35" s="42"/>
      <c r="E35" s="42"/>
      <c r="F35" s="73">
        <f>+'Financial Statements Year 1'!G25</f>
        <v>40000</v>
      </c>
      <c r="G35" s="42"/>
      <c r="H35" s="42"/>
      <c r="I35" s="42"/>
      <c r="J35" s="42"/>
      <c r="K35" s="42"/>
      <c r="L35" s="42"/>
      <c r="M35" s="42"/>
    </row>
    <row r="36" spans="1:13" ht="15">
      <c r="A36" s="56"/>
      <c r="B36" s="42"/>
      <c r="C36" s="42" t="s">
        <v>74</v>
      </c>
      <c r="D36" s="42"/>
      <c r="E36" s="42"/>
      <c r="F36" s="73">
        <f>+'Financial Statements Year 2'!A14</f>
        <v>40000</v>
      </c>
      <c r="G36" s="42"/>
      <c r="H36" s="42"/>
      <c r="I36" s="42"/>
      <c r="J36" s="42"/>
      <c r="K36" s="42"/>
      <c r="L36" s="42"/>
      <c r="M36" s="42"/>
    </row>
    <row r="37" spans="1:13" ht="15">
      <c r="A37" s="56"/>
      <c r="B37" s="42"/>
      <c r="C37" s="59" t="s">
        <v>75</v>
      </c>
      <c r="D37" s="59"/>
      <c r="E37" s="59"/>
      <c r="F37" s="68">
        <f>+(F35-F36)/F36</f>
        <v>0</v>
      </c>
      <c r="G37" s="42"/>
      <c r="H37" s="42"/>
      <c r="I37" s="42"/>
      <c r="J37" s="42"/>
      <c r="K37" s="42"/>
      <c r="L37" s="42"/>
      <c r="M37" s="42"/>
    </row>
    <row r="38" spans="1:13" ht="15">
      <c r="A38" s="56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1:13" ht="15.75">
      <c r="A39" s="42"/>
      <c r="B39" s="50" t="s">
        <v>82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2"/>
    </row>
    <row r="40" spans="1:13" ht="15">
      <c r="A40" s="56"/>
      <c r="B40" s="42"/>
      <c r="C40" s="42" t="s">
        <v>71</v>
      </c>
      <c r="D40" s="42"/>
      <c r="E40" s="42"/>
      <c r="F40" s="74">
        <f>+'Financial Statements Year 2'!G25</f>
        <v>40000</v>
      </c>
      <c r="G40" s="42"/>
      <c r="H40" s="42"/>
      <c r="I40" s="42"/>
      <c r="J40" s="42"/>
      <c r="K40" s="42"/>
      <c r="L40" s="42"/>
      <c r="M40" s="42"/>
    </row>
    <row r="41" spans="1:13" ht="15">
      <c r="A41" s="56"/>
      <c r="B41" s="42"/>
      <c r="C41" s="42" t="s">
        <v>76</v>
      </c>
      <c r="D41" s="42"/>
      <c r="E41" s="42"/>
      <c r="F41" s="74">
        <f>+'Financial Statements Year 2'!D29</f>
        <v>45000</v>
      </c>
      <c r="G41" s="42"/>
      <c r="H41" s="42"/>
      <c r="I41" s="42"/>
      <c r="J41" s="42"/>
      <c r="K41" s="42"/>
      <c r="L41" s="42"/>
      <c r="M41" s="42"/>
    </row>
    <row r="42" spans="1:13" ht="15">
      <c r="A42" s="56"/>
      <c r="B42" s="42"/>
      <c r="C42" s="59" t="s">
        <v>77</v>
      </c>
      <c r="D42" s="59"/>
      <c r="E42" s="59"/>
      <c r="F42" s="64">
        <f>+F40/F41</f>
        <v>0.88888888888888884</v>
      </c>
      <c r="G42" s="42"/>
      <c r="H42" s="42"/>
      <c r="I42" s="42"/>
      <c r="J42" s="42"/>
      <c r="K42" s="42"/>
      <c r="L42" s="42"/>
      <c r="M42" s="42"/>
    </row>
    <row r="43" spans="1:13" ht="15">
      <c r="A43" s="56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4" spans="1:13" ht="15.75">
      <c r="A44" s="42"/>
      <c r="B44" s="50" t="s">
        <v>83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2"/>
    </row>
    <row r="45" spans="1:13">
      <c r="A45" s="42"/>
      <c r="B45" s="42"/>
      <c r="C45" s="42" t="s">
        <v>78</v>
      </c>
      <c r="D45" s="42"/>
      <c r="E45" s="42"/>
      <c r="F45" s="75">
        <f>+'Financial Statements Year 2'!G23</f>
        <v>5000</v>
      </c>
      <c r="G45" s="42"/>
      <c r="H45" s="42"/>
      <c r="I45" s="42"/>
      <c r="J45" s="42"/>
      <c r="K45" s="42"/>
      <c r="L45" s="42"/>
      <c r="M45" s="42"/>
    </row>
    <row r="46" spans="1:13">
      <c r="A46" s="42"/>
      <c r="B46" s="42"/>
      <c r="C46" s="42" t="s">
        <v>76</v>
      </c>
      <c r="D46" s="42"/>
      <c r="E46" s="42"/>
      <c r="F46" s="75">
        <f>+'Financial Statements Year 2'!D29</f>
        <v>45000</v>
      </c>
      <c r="G46" s="42"/>
      <c r="H46" s="42"/>
      <c r="I46" s="42"/>
      <c r="J46" s="42"/>
      <c r="K46" s="42"/>
      <c r="L46" s="42"/>
      <c r="M46" s="42"/>
    </row>
    <row r="47" spans="1:13">
      <c r="A47" s="42"/>
      <c r="B47" s="42"/>
      <c r="C47" s="59" t="s">
        <v>79</v>
      </c>
      <c r="D47" s="59"/>
      <c r="E47" s="59"/>
      <c r="F47" s="76">
        <f>+F45/F46</f>
        <v>0.1111111111111111</v>
      </c>
      <c r="G47" s="42"/>
      <c r="H47" s="42"/>
      <c r="I47" s="42"/>
      <c r="J47" s="42"/>
      <c r="K47" s="42"/>
      <c r="L47" s="42"/>
      <c r="M47" s="42"/>
    </row>
    <row r="48" spans="1:13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</row>
    <row r="49" spans="1:13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</row>
    <row r="50" spans="1:13" ht="41.25">
      <c r="A50" s="85" t="s">
        <v>84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</row>
    <row r="51" spans="1:13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</row>
    <row r="52" spans="1:13" ht="15.75">
      <c r="A52" s="65" t="s">
        <v>55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</row>
    <row r="53" spans="1:13" ht="15">
      <c r="A53" s="56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</row>
    <row r="54" spans="1:13" ht="15">
      <c r="A54" s="56" t="s">
        <v>56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1:13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</row>
    <row r="56" spans="1:13" ht="15">
      <c r="A56" s="56" t="s">
        <v>85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</row>
    <row r="57" spans="1:13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</row>
    <row r="58" spans="1:13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</row>
  </sheetData>
  <mergeCells count="2">
    <mergeCell ref="A3:M3"/>
    <mergeCell ref="A50:M5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E14" sqref="E14"/>
    </sheetView>
  </sheetViews>
  <sheetFormatPr defaultRowHeight="12.75"/>
  <cols>
    <col min="1" max="1" width="12.42578125" customWidth="1"/>
    <col min="2" max="2" width="17.7109375" bestFit="1" customWidth="1"/>
    <col min="3" max="3" width="10.28515625" bestFit="1" customWidth="1"/>
    <col min="5" max="5" width="8.85546875" bestFit="1" customWidth="1"/>
    <col min="7" max="7" width="11.42578125" customWidth="1"/>
    <col min="8" max="8" width="14.28515625" customWidth="1"/>
  </cols>
  <sheetData>
    <row r="1" spans="1:8" ht="15">
      <c r="A1" s="83" t="s">
        <v>45</v>
      </c>
      <c r="B1" s="84"/>
      <c r="C1" s="11" t="s">
        <v>86</v>
      </c>
      <c r="D1" s="2"/>
      <c r="E1" s="2"/>
      <c r="F1" s="33" t="s">
        <v>46</v>
      </c>
      <c r="G1" s="44">
        <v>3</v>
      </c>
      <c r="H1" s="3"/>
    </row>
    <row r="2" spans="1:8">
      <c r="B2" s="4"/>
      <c r="C2" s="4"/>
      <c r="D2" s="4"/>
      <c r="E2" s="4"/>
      <c r="F2" s="4"/>
      <c r="G2" s="4"/>
      <c r="H2" s="4"/>
    </row>
    <row r="3" spans="1:8" ht="41.25">
      <c r="A3" s="85" t="s">
        <v>4</v>
      </c>
      <c r="B3" s="85"/>
      <c r="C3" s="85"/>
      <c r="D3" s="85"/>
      <c r="E3" s="85"/>
      <c r="F3" s="85"/>
      <c r="G3" s="85"/>
      <c r="H3" s="85"/>
    </row>
    <row r="4" spans="1:8" ht="45">
      <c r="A4" s="5" t="s">
        <v>47</v>
      </c>
      <c r="B4" s="6" t="s">
        <v>5</v>
      </c>
      <c r="C4" s="5" t="s">
        <v>6</v>
      </c>
      <c r="D4" s="5" t="s">
        <v>7</v>
      </c>
      <c r="E4" s="5" t="s">
        <v>48</v>
      </c>
      <c r="F4" s="5" t="s">
        <v>8</v>
      </c>
      <c r="G4" s="5" t="s">
        <v>9</v>
      </c>
      <c r="H4" s="5" t="s">
        <v>10</v>
      </c>
    </row>
    <row r="5" spans="1:8">
      <c r="A5" s="55">
        <v>37987</v>
      </c>
      <c r="B5" s="47" t="s">
        <v>61</v>
      </c>
      <c r="C5" s="9">
        <f>+'Transaction Register Year 2'!C31</f>
        <v>40000</v>
      </c>
      <c r="D5" s="9">
        <f>+'Transaction Register Year 2'!D31</f>
        <v>40000</v>
      </c>
      <c r="E5" s="77">
        <f>+'Transaction Register Year 2'!E31</f>
        <v>5000</v>
      </c>
      <c r="F5" s="9">
        <v>0</v>
      </c>
      <c r="G5" s="9">
        <v>0</v>
      </c>
      <c r="H5" s="77">
        <f>+'Transaction Register Year 2'!H31</f>
        <v>5000</v>
      </c>
    </row>
    <row r="6" spans="1:8">
      <c r="A6" s="7"/>
      <c r="B6" s="8"/>
      <c r="C6" s="9"/>
      <c r="D6" s="9"/>
      <c r="E6" s="77"/>
      <c r="F6" s="8"/>
      <c r="G6" s="8"/>
      <c r="H6" s="77"/>
    </row>
    <row r="7" spans="1:8">
      <c r="A7" s="7"/>
      <c r="B7" s="8"/>
      <c r="C7" s="9"/>
      <c r="D7" s="9"/>
      <c r="E7" s="77"/>
      <c r="F7" s="8"/>
      <c r="G7" s="8"/>
      <c r="H7" s="77"/>
    </row>
    <row r="8" spans="1:8">
      <c r="A8" s="7"/>
      <c r="B8" s="8"/>
      <c r="C8" s="9"/>
      <c r="D8" s="8"/>
      <c r="E8" s="77"/>
      <c r="F8" s="8"/>
      <c r="G8" s="8"/>
      <c r="H8" s="77"/>
    </row>
    <row r="9" spans="1:8">
      <c r="A9" s="7"/>
      <c r="B9" s="8"/>
      <c r="C9" s="9"/>
      <c r="D9" s="8"/>
      <c r="E9" s="77"/>
      <c r="F9" s="8"/>
      <c r="G9" s="8"/>
      <c r="H9" s="77"/>
    </row>
    <row r="10" spans="1:8">
      <c r="A10" s="7"/>
      <c r="B10" s="8"/>
      <c r="C10" s="8"/>
      <c r="D10" s="8"/>
      <c r="E10" s="77"/>
      <c r="F10" s="8"/>
      <c r="G10" s="8"/>
      <c r="H10" s="77"/>
    </row>
    <row r="11" spans="1:8">
      <c r="A11" s="7"/>
      <c r="B11" s="8"/>
      <c r="C11" s="8"/>
      <c r="D11" s="8"/>
      <c r="E11" s="77"/>
      <c r="F11" s="8"/>
      <c r="G11" s="8"/>
      <c r="H11" s="77"/>
    </row>
    <row r="12" spans="1:8">
      <c r="A12" s="7"/>
      <c r="B12" s="8"/>
      <c r="C12" s="8"/>
      <c r="D12" s="8"/>
      <c r="E12" s="77"/>
      <c r="F12" s="8"/>
      <c r="G12" s="8"/>
      <c r="H12" s="77"/>
    </row>
    <row r="13" spans="1:8">
      <c r="A13" s="7"/>
      <c r="B13" s="8"/>
      <c r="C13" s="8"/>
      <c r="D13" s="8"/>
      <c r="E13" s="77"/>
      <c r="F13" s="9"/>
      <c r="G13" s="8"/>
      <c r="H13" s="77"/>
    </row>
    <row r="14" spans="1:8">
      <c r="A14" s="7"/>
      <c r="B14" s="8"/>
      <c r="C14" s="8"/>
      <c r="D14" s="8"/>
      <c r="E14" s="77"/>
      <c r="F14" s="8"/>
      <c r="G14" s="9"/>
      <c r="H14" s="77"/>
    </row>
    <row r="15" spans="1:8">
      <c r="A15" s="7"/>
      <c r="B15" s="8"/>
      <c r="C15" s="8"/>
      <c r="D15" s="8"/>
      <c r="E15" s="77"/>
      <c r="F15" s="9"/>
      <c r="G15" s="8"/>
      <c r="H15" s="77"/>
    </row>
    <row r="16" spans="1:8">
      <c r="A16" s="7"/>
      <c r="B16" s="8"/>
      <c r="C16" s="8"/>
      <c r="D16" s="8"/>
      <c r="E16" s="77"/>
      <c r="F16" s="8"/>
      <c r="G16" s="8"/>
      <c r="H16" s="77"/>
    </row>
    <row r="17" spans="1:8">
      <c r="A17" s="7"/>
      <c r="B17" s="8"/>
      <c r="C17" s="8"/>
      <c r="D17" s="8"/>
      <c r="E17" s="77"/>
      <c r="F17" s="8"/>
      <c r="G17" s="8"/>
      <c r="H17" s="77"/>
    </row>
    <row r="18" spans="1:8">
      <c r="A18" s="7"/>
      <c r="B18" s="8"/>
      <c r="C18" s="8"/>
      <c r="D18" s="8"/>
      <c r="E18" s="77"/>
      <c r="F18" s="8"/>
      <c r="G18" s="9"/>
      <c r="H18" s="77"/>
    </row>
    <row r="19" spans="1:8">
      <c r="A19" s="7"/>
      <c r="B19" s="8"/>
      <c r="C19" s="8"/>
      <c r="D19" s="8"/>
      <c r="E19" s="77"/>
      <c r="F19" s="8"/>
      <c r="G19" s="8"/>
      <c r="H19" s="77"/>
    </row>
    <row r="20" spans="1:8">
      <c r="A20" s="7"/>
      <c r="B20" s="8"/>
      <c r="C20" s="8"/>
      <c r="D20" s="8"/>
      <c r="E20" s="77"/>
      <c r="F20" s="9"/>
      <c r="G20" s="8"/>
      <c r="H20" s="77"/>
    </row>
    <row r="21" spans="1:8">
      <c r="A21" s="7"/>
      <c r="B21" s="8"/>
      <c r="C21" s="8"/>
      <c r="D21" s="8"/>
      <c r="E21" s="77"/>
      <c r="F21" s="8"/>
      <c r="G21" s="8"/>
      <c r="H21" s="77"/>
    </row>
    <row r="22" spans="1:8">
      <c r="A22" s="8"/>
      <c r="B22" s="8"/>
      <c r="C22" s="8"/>
      <c r="D22" s="8"/>
      <c r="E22" s="77"/>
      <c r="F22" s="8"/>
      <c r="G22" s="8"/>
      <c r="H22" s="77"/>
    </row>
    <row r="23" spans="1:8">
      <c r="A23" s="8"/>
      <c r="B23" s="8"/>
      <c r="C23" s="10"/>
      <c r="D23" s="9"/>
      <c r="E23" s="77"/>
      <c r="F23" s="9"/>
      <c r="G23" s="9"/>
      <c r="H23" s="77"/>
    </row>
    <row r="24" spans="1:8">
      <c r="A24" s="8"/>
      <c r="B24" s="8"/>
      <c r="C24" s="8"/>
      <c r="D24" s="8"/>
      <c r="E24" s="77"/>
      <c r="F24" s="8"/>
      <c r="G24" s="8"/>
      <c r="H24" s="77"/>
    </row>
    <row r="25" spans="1:8">
      <c r="A25" s="8"/>
      <c r="B25" s="8"/>
      <c r="C25" s="8"/>
      <c r="D25" s="8"/>
      <c r="E25" s="77"/>
      <c r="F25" s="8"/>
      <c r="G25" s="8"/>
      <c r="H25" s="77"/>
    </row>
    <row r="26" spans="1:8">
      <c r="A26" s="8"/>
      <c r="B26" s="8"/>
      <c r="C26" s="8"/>
      <c r="D26" s="8"/>
      <c r="E26" s="77"/>
      <c r="F26" s="8"/>
      <c r="G26" s="8"/>
      <c r="H26" s="77"/>
    </row>
    <row r="27" spans="1:8">
      <c r="A27" s="8"/>
      <c r="B27" s="8"/>
      <c r="C27" s="8"/>
      <c r="D27" s="8"/>
      <c r="E27" s="77"/>
      <c r="F27" s="8"/>
      <c r="G27" s="8"/>
      <c r="H27" s="77"/>
    </row>
    <row r="28" spans="1:8">
      <c r="A28" s="46"/>
      <c r="B28" s="46"/>
      <c r="C28" s="46"/>
      <c r="D28" s="46"/>
      <c r="E28" s="78"/>
      <c r="F28" s="46"/>
      <c r="G28" s="46"/>
      <c r="H28" s="78"/>
    </row>
    <row r="29" spans="1:8">
      <c r="A29" s="8"/>
      <c r="B29" s="8"/>
      <c r="C29" s="8"/>
      <c r="D29" s="8"/>
      <c r="E29" s="77"/>
      <c r="F29" s="8"/>
      <c r="G29" s="8"/>
      <c r="H29" s="77"/>
    </row>
    <row r="30" spans="1:8">
      <c r="A30" s="8"/>
      <c r="B30" s="8"/>
      <c r="C30" s="8"/>
      <c r="D30" s="8"/>
      <c r="E30" s="77"/>
      <c r="F30" s="8"/>
      <c r="G30" s="8"/>
      <c r="H30" s="77"/>
    </row>
    <row r="31" spans="1:8">
      <c r="A31" s="41"/>
      <c r="B31" s="41" t="s">
        <v>14</v>
      </c>
      <c r="C31" s="10">
        <f>SUM(C5:C26)</f>
        <v>40000</v>
      </c>
      <c r="D31" s="10">
        <f>SUM(D5:D26)</f>
        <v>40000</v>
      </c>
      <c r="E31" s="79">
        <f>SUM(E5:E26)</f>
        <v>5000</v>
      </c>
      <c r="F31" s="10">
        <f>SUM(F5:F30)</f>
        <v>0</v>
      </c>
      <c r="G31" s="10">
        <f>SUM(G5:G30)</f>
        <v>0</v>
      </c>
      <c r="H31" s="79">
        <f>SUM(H5:H26)</f>
        <v>5000</v>
      </c>
    </row>
  </sheetData>
  <protectedRanges>
    <protectedRange sqref="H6:H30" name="Cash"/>
    <protectedRange sqref="G6:G30" name="Expense"/>
    <protectedRange sqref="F5:F30 G5:H5 C5:E5" name="Income"/>
    <protectedRange sqref="E6:E30" name="Notes Payable"/>
    <protectedRange sqref="D6:D30" name="Equity"/>
    <protectedRange sqref="A6:A30" name="Date"/>
    <protectedRange sqref="B6:B30" name="Description"/>
    <protectedRange sqref="C6:C30" name="Asset Account"/>
  </protectedRanges>
  <mergeCells count="2">
    <mergeCell ref="A1:B1"/>
    <mergeCell ref="A3:H3"/>
  </mergeCells>
  <dataValidations count="2">
    <dataValidation allowBlank="1" showInputMessage="1" showErrorMessage="1" promptTitle="Transaction" prompt="Enter a brief description on transaction_x000a_" sqref="B6:B30"/>
    <dataValidation allowBlank="1" showInputMessage="1" showErrorMessage="1" promptTitle="Date" prompt="Enter the date and week on board_x000a_" sqref="A7:A30"/>
  </dataValidations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6"/>
  <sheetViews>
    <sheetView topLeftCell="A16" workbookViewId="0">
      <selection activeCell="G25" sqref="G25"/>
    </sheetView>
  </sheetViews>
  <sheetFormatPr defaultRowHeight="12.75"/>
  <cols>
    <col min="1" max="1" width="18.7109375" customWidth="1"/>
    <col min="2" max="2" width="12.7109375" customWidth="1"/>
    <col min="3" max="4" width="15.7109375" customWidth="1"/>
    <col min="5" max="6" width="20.7109375" customWidth="1"/>
    <col min="7" max="7" width="15.7109375" customWidth="1"/>
  </cols>
  <sheetData>
    <row r="1" spans="1:7" ht="15">
      <c r="A1" s="118" t="s">
        <v>3</v>
      </c>
      <c r="B1" s="119"/>
      <c r="C1" s="11" t="str">
        <f>+'Transaction Register Year 1'!C1</f>
        <v>Kent Weber</v>
      </c>
      <c r="D1" s="30"/>
      <c r="E1" s="30"/>
      <c r="F1" s="31"/>
      <c r="G1" s="30"/>
    </row>
    <row r="3" spans="1:7" ht="41.25">
      <c r="A3" s="120" t="s">
        <v>15</v>
      </c>
      <c r="B3" s="121"/>
      <c r="C3" s="121"/>
      <c r="D3" s="121"/>
      <c r="E3" s="121"/>
      <c r="F3" s="121"/>
      <c r="G3" s="122"/>
    </row>
    <row r="4" spans="1:7" ht="41.25">
      <c r="A4" s="12"/>
      <c r="B4" s="12"/>
      <c r="C4" s="12"/>
      <c r="D4" s="12"/>
      <c r="E4" s="12"/>
      <c r="F4" s="12"/>
      <c r="G4" s="12"/>
    </row>
    <row r="5" spans="1:7" ht="20.25">
      <c r="A5" s="103" t="s">
        <v>16</v>
      </c>
      <c r="B5" s="104"/>
      <c r="C5" s="104"/>
      <c r="D5" s="104"/>
      <c r="E5" s="104"/>
      <c r="F5" s="104"/>
      <c r="G5" s="105"/>
    </row>
    <row r="6" spans="1:7" ht="15">
      <c r="A6" s="116" t="s">
        <v>43</v>
      </c>
      <c r="B6" s="117"/>
      <c r="C6" s="117"/>
      <c r="D6" s="117"/>
      <c r="E6" s="117"/>
      <c r="F6" s="39">
        <f>+'Transaction Register Year 1'!G1+2</f>
        <v>3</v>
      </c>
      <c r="G6" s="40"/>
    </row>
    <row r="7" spans="1:7" ht="15.75">
      <c r="A7" s="95" t="s">
        <v>17</v>
      </c>
      <c r="B7" s="123"/>
      <c r="C7" s="96"/>
      <c r="D7" s="95" t="s">
        <v>18</v>
      </c>
      <c r="E7" s="96"/>
      <c r="F7" s="95" t="s">
        <v>19</v>
      </c>
      <c r="G7" s="96"/>
    </row>
    <row r="8" spans="1:7" ht="15">
      <c r="A8" s="110">
        <f>+'Transaction Register Year 3'!F31</f>
        <v>0</v>
      </c>
      <c r="B8" s="111"/>
      <c r="C8" s="91"/>
      <c r="D8" s="110">
        <f>+'Transaction Register Year 3'!G31</f>
        <v>0</v>
      </c>
      <c r="E8" s="91"/>
      <c r="F8" s="110">
        <f>(A8-D8)</f>
        <v>0</v>
      </c>
      <c r="G8" s="91"/>
    </row>
    <row r="9" spans="1:7">
      <c r="A9" s="4"/>
      <c r="B9" s="4"/>
      <c r="C9" s="4"/>
      <c r="D9" s="4"/>
      <c r="E9" s="4"/>
      <c r="F9" s="4"/>
      <c r="G9" s="4"/>
    </row>
    <row r="10" spans="1:7">
      <c r="A10" s="4"/>
      <c r="B10" s="4"/>
      <c r="C10" s="4"/>
      <c r="D10" s="4"/>
      <c r="E10" s="4"/>
      <c r="F10" s="4"/>
      <c r="G10" s="4"/>
    </row>
    <row r="11" spans="1:7" ht="20.25">
      <c r="A11" s="112" t="s">
        <v>20</v>
      </c>
      <c r="B11" s="113"/>
      <c r="C11" s="113"/>
      <c r="D11" s="113"/>
      <c r="E11" s="113"/>
      <c r="F11" s="113"/>
      <c r="G11" s="114"/>
    </row>
    <row r="12" spans="1:7" ht="15">
      <c r="A12" s="116" t="s">
        <v>43</v>
      </c>
      <c r="B12" s="117"/>
      <c r="C12" s="117"/>
      <c r="D12" s="117"/>
      <c r="E12" s="117"/>
      <c r="F12" s="39">
        <f>+'Transaction Register Year 1'!G1+2</f>
        <v>3</v>
      </c>
      <c r="G12" s="40"/>
    </row>
    <row r="13" spans="1:7" ht="15.75">
      <c r="A13" s="115" t="s">
        <v>21</v>
      </c>
      <c r="B13" s="115"/>
      <c r="C13" s="115"/>
      <c r="D13" s="115" t="s">
        <v>19</v>
      </c>
      <c r="E13" s="115"/>
      <c r="F13" s="115" t="s">
        <v>22</v>
      </c>
      <c r="G13" s="115"/>
    </row>
    <row r="14" spans="1:7" ht="15">
      <c r="A14" s="101">
        <f>+'Financial Statements Year 2'!G25</f>
        <v>40000</v>
      </c>
      <c r="B14" s="101"/>
      <c r="C14" s="101"/>
      <c r="D14" s="102">
        <f>+F8</f>
        <v>0</v>
      </c>
      <c r="E14" s="102"/>
      <c r="F14" s="102">
        <f>(A14+D14)</f>
        <v>40000</v>
      </c>
      <c r="G14" s="102"/>
    </row>
    <row r="15" spans="1:7">
      <c r="A15" s="4"/>
      <c r="B15" s="4"/>
      <c r="C15" s="4"/>
      <c r="D15" s="4"/>
      <c r="E15" s="4"/>
      <c r="F15" s="4"/>
      <c r="G15" s="4"/>
    </row>
    <row r="16" spans="1:7">
      <c r="A16" s="4"/>
      <c r="B16" s="4"/>
      <c r="C16" s="4"/>
      <c r="D16" s="4"/>
      <c r="E16" s="4"/>
      <c r="F16" s="4"/>
      <c r="G16" s="4"/>
    </row>
    <row r="17" spans="1:7" ht="20.25">
      <c r="A17" s="103" t="s">
        <v>23</v>
      </c>
      <c r="B17" s="104"/>
      <c r="C17" s="104"/>
      <c r="D17" s="104"/>
      <c r="E17" s="104"/>
      <c r="F17" s="104"/>
      <c r="G17" s="105"/>
    </row>
    <row r="18" spans="1:7" ht="15">
      <c r="A18" s="106" t="s">
        <v>44</v>
      </c>
      <c r="B18" s="107"/>
      <c r="C18" s="107"/>
      <c r="D18" s="107"/>
      <c r="E18" s="18">
        <v>37986</v>
      </c>
      <c r="F18" s="108"/>
      <c r="G18" s="109"/>
    </row>
    <row r="19" spans="1:7">
      <c r="A19" s="19"/>
      <c r="B19" s="20"/>
      <c r="C19" s="20"/>
      <c r="D19" s="20"/>
      <c r="E19" s="21"/>
      <c r="F19" s="20"/>
      <c r="G19" s="22"/>
    </row>
    <row r="20" spans="1:7" ht="15.75">
      <c r="A20" s="13" t="s">
        <v>24</v>
      </c>
      <c r="B20" s="14" t="s">
        <v>25</v>
      </c>
      <c r="C20" s="15" t="s">
        <v>26</v>
      </c>
      <c r="D20" s="16" t="s">
        <v>27</v>
      </c>
      <c r="E20" s="95" t="s">
        <v>28</v>
      </c>
      <c r="F20" s="96"/>
      <c r="G20" s="15" t="s">
        <v>29</v>
      </c>
    </row>
    <row r="21" spans="1:7" ht="15.75">
      <c r="A21" s="23" t="s">
        <v>30</v>
      </c>
      <c r="B21" s="36">
        <f>+'Transaction Register Year 3'!H31</f>
        <v>5000</v>
      </c>
      <c r="C21" s="34">
        <v>1</v>
      </c>
      <c r="D21" s="29">
        <f>(B21*C21)</f>
        <v>5000</v>
      </c>
      <c r="E21" s="97" t="s">
        <v>31</v>
      </c>
      <c r="F21" s="97"/>
      <c r="G21" s="17">
        <f>+'Transaction Register Year 3'!E31</f>
        <v>5000</v>
      </c>
    </row>
    <row r="22" spans="1:7" ht="15.75">
      <c r="A22" s="23" t="s">
        <v>32</v>
      </c>
      <c r="B22" s="24">
        <v>10</v>
      </c>
      <c r="C22" s="35">
        <v>2000</v>
      </c>
      <c r="D22" s="29">
        <f t="shared" ref="D22:D28" si="0">(B22*C22)</f>
        <v>20000</v>
      </c>
      <c r="E22" s="98"/>
      <c r="F22" s="99"/>
      <c r="G22" s="37"/>
    </row>
    <row r="23" spans="1:7" ht="15.75">
      <c r="A23" s="23" t="s">
        <v>33</v>
      </c>
      <c r="B23" s="24">
        <v>10</v>
      </c>
      <c r="C23" s="35">
        <v>2000</v>
      </c>
      <c r="D23" s="29">
        <f t="shared" si="0"/>
        <v>20000</v>
      </c>
      <c r="E23" s="100" t="s">
        <v>34</v>
      </c>
      <c r="F23" s="100"/>
      <c r="G23" s="17">
        <f>+G21</f>
        <v>5000</v>
      </c>
    </row>
    <row r="24" spans="1:7" ht="15.75">
      <c r="A24" s="23" t="s">
        <v>35</v>
      </c>
      <c r="B24" s="24">
        <v>0</v>
      </c>
      <c r="C24" s="35">
        <v>5000</v>
      </c>
      <c r="D24" s="29">
        <f t="shared" si="0"/>
        <v>0</v>
      </c>
      <c r="E24" s="98"/>
      <c r="F24" s="99"/>
      <c r="G24" s="37"/>
    </row>
    <row r="25" spans="1:7" ht="15.75">
      <c r="A25" s="23" t="s">
        <v>36</v>
      </c>
      <c r="B25" s="24">
        <v>0</v>
      </c>
      <c r="C25" s="35">
        <v>500</v>
      </c>
      <c r="D25" s="29">
        <f t="shared" si="0"/>
        <v>0</v>
      </c>
      <c r="E25" s="100" t="s">
        <v>37</v>
      </c>
      <c r="F25" s="100"/>
      <c r="G25" s="17">
        <f>SUM(D29-G23)</f>
        <v>40000</v>
      </c>
    </row>
    <row r="26" spans="1:7" ht="15.75">
      <c r="A26" s="23" t="s">
        <v>38</v>
      </c>
      <c r="B26" s="24">
        <v>0</v>
      </c>
      <c r="C26" s="35">
        <v>500</v>
      </c>
      <c r="D26" s="29">
        <f t="shared" si="0"/>
        <v>0</v>
      </c>
      <c r="E26" s="25"/>
      <c r="F26" s="26"/>
      <c r="G26" s="38"/>
    </row>
    <row r="27" spans="1:7" ht="15.75">
      <c r="A27" s="23" t="s">
        <v>39</v>
      </c>
      <c r="B27" s="24">
        <v>0</v>
      </c>
      <c r="C27" s="35">
        <v>10000</v>
      </c>
      <c r="D27" s="29">
        <f t="shared" si="0"/>
        <v>0</v>
      </c>
      <c r="E27" s="86"/>
      <c r="F27" s="87"/>
      <c r="G27" s="90"/>
    </row>
    <row r="28" spans="1:7" ht="15.75">
      <c r="A28" s="23" t="s">
        <v>40</v>
      </c>
      <c r="B28" s="24">
        <v>0</v>
      </c>
      <c r="C28" s="66">
        <v>10000</v>
      </c>
      <c r="D28" s="29">
        <f t="shared" si="0"/>
        <v>0</v>
      </c>
      <c r="E28" s="88"/>
      <c r="F28" s="89"/>
      <c r="G28" s="91"/>
    </row>
    <row r="29" spans="1:7" ht="15.75">
      <c r="A29" s="92" t="s">
        <v>41</v>
      </c>
      <c r="B29" s="93"/>
      <c r="C29" s="94"/>
      <c r="D29" s="27">
        <f>SUM(D21:D28)</f>
        <v>45000</v>
      </c>
      <c r="E29" s="92" t="s">
        <v>42</v>
      </c>
      <c r="F29" s="94"/>
      <c r="G29" s="27">
        <f>SUM(G23,G25)</f>
        <v>45000</v>
      </c>
    </row>
    <row r="30" spans="1:7">
      <c r="A30" s="4"/>
      <c r="B30" s="4"/>
      <c r="C30" s="4"/>
      <c r="D30" s="4"/>
      <c r="E30" s="4"/>
      <c r="F30" s="4"/>
      <c r="G30" s="4"/>
    </row>
    <row r="31" spans="1:7">
      <c r="A31" s="42"/>
      <c r="B31" s="42"/>
      <c r="C31" s="42"/>
      <c r="D31" s="42"/>
      <c r="E31" s="42"/>
      <c r="F31" s="42"/>
      <c r="G31" s="42"/>
    </row>
    <row r="32" spans="1:7">
      <c r="A32" s="42"/>
      <c r="B32" s="42"/>
      <c r="C32" s="42"/>
      <c r="D32" s="42"/>
      <c r="E32" s="42"/>
      <c r="F32" s="42"/>
      <c r="G32" s="42"/>
    </row>
    <row r="33" spans="1:7">
      <c r="A33" s="42"/>
      <c r="B33" s="42"/>
      <c r="C33" s="42"/>
      <c r="D33" s="42"/>
      <c r="E33" s="42"/>
      <c r="F33" s="42"/>
      <c r="G33" s="42"/>
    </row>
    <row r="34" spans="1:7">
      <c r="A34" s="42"/>
      <c r="B34" s="42"/>
      <c r="C34" s="42"/>
      <c r="D34" s="42"/>
      <c r="E34" s="42"/>
      <c r="F34" s="42"/>
      <c r="G34" s="42"/>
    </row>
    <row r="35" spans="1:7">
      <c r="A35" s="42"/>
      <c r="B35" s="42"/>
      <c r="C35" s="42"/>
      <c r="D35" s="42"/>
      <c r="E35" s="42"/>
      <c r="F35" s="42"/>
      <c r="G35" s="42"/>
    </row>
    <row r="36" spans="1:7">
      <c r="A36" s="42"/>
      <c r="B36" s="42"/>
      <c r="C36" s="42"/>
      <c r="D36" s="42"/>
      <c r="E36" s="42"/>
      <c r="F36" s="42"/>
      <c r="G36" s="42"/>
    </row>
    <row r="37" spans="1:7">
      <c r="A37" s="42"/>
      <c r="B37" s="42"/>
      <c r="C37" s="42"/>
      <c r="D37" s="42"/>
      <c r="E37" s="42"/>
      <c r="F37" s="42"/>
      <c r="G37" s="42"/>
    </row>
    <row r="38" spans="1:7">
      <c r="A38" s="42"/>
      <c r="B38" s="42"/>
      <c r="C38" s="42"/>
      <c r="D38" s="42"/>
      <c r="E38" s="42"/>
      <c r="F38" s="42"/>
      <c r="G38" s="42"/>
    </row>
    <row r="39" spans="1:7">
      <c r="A39" s="42"/>
      <c r="B39" s="42"/>
      <c r="C39" s="42"/>
      <c r="D39" s="42"/>
      <c r="E39" s="42"/>
      <c r="F39" s="42"/>
      <c r="G39" s="42"/>
    </row>
    <row r="40" spans="1:7">
      <c r="A40" s="42"/>
      <c r="B40" s="42"/>
      <c r="C40" s="42"/>
      <c r="D40" s="42"/>
      <c r="E40" s="42"/>
      <c r="F40" s="42"/>
      <c r="G40" s="42"/>
    </row>
    <row r="41" spans="1:7">
      <c r="A41" s="42"/>
      <c r="B41" s="42"/>
      <c r="C41" s="42"/>
      <c r="D41" s="42"/>
      <c r="E41" s="42"/>
      <c r="F41" s="42"/>
      <c r="G41" s="42"/>
    </row>
    <row r="42" spans="1:7">
      <c r="A42" s="42"/>
      <c r="B42" s="42"/>
      <c r="C42" s="42"/>
      <c r="D42" s="42"/>
      <c r="E42" s="42"/>
      <c r="F42" s="42"/>
      <c r="G42" s="42"/>
    </row>
    <row r="43" spans="1:7">
      <c r="A43" s="42"/>
      <c r="B43" s="42"/>
      <c r="C43" s="42"/>
      <c r="D43" s="42"/>
      <c r="E43" s="42"/>
      <c r="F43" s="42"/>
      <c r="G43" s="42"/>
    </row>
    <row r="44" spans="1:7">
      <c r="A44" s="42"/>
      <c r="B44" s="42"/>
      <c r="C44" s="42"/>
      <c r="D44" s="42"/>
      <c r="E44" s="42"/>
      <c r="F44" s="42"/>
      <c r="G44" s="42"/>
    </row>
    <row r="45" spans="1:7">
      <c r="A45" s="42"/>
      <c r="B45" s="42"/>
      <c r="C45" s="42"/>
      <c r="D45" s="42"/>
      <c r="E45" s="42"/>
      <c r="F45" s="42"/>
      <c r="G45" s="42"/>
    </row>
    <row r="46" spans="1:7">
      <c r="A46" s="42"/>
      <c r="B46" s="42"/>
      <c r="C46" s="42"/>
      <c r="D46" s="42"/>
      <c r="E46" s="42"/>
      <c r="F46" s="42"/>
      <c r="G46" s="42"/>
    </row>
    <row r="47" spans="1:7">
      <c r="A47" s="42"/>
      <c r="B47" s="42"/>
      <c r="C47" s="42"/>
      <c r="D47" s="42"/>
      <c r="E47" s="42"/>
      <c r="F47" s="42"/>
      <c r="G47" s="42"/>
    </row>
    <row r="48" spans="1:7">
      <c r="A48" s="42"/>
      <c r="B48" s="42"/>
      <c r="C48" s="42"/>
      <c r="D48" s="42"/>
      <c r="E48" s="42"/>
      <c r="F48" s="42"/>
      <c r="G48" s="42"/>
    </row>
    <row r="49" spans="1:7">
      <c r="A49" s="42"/>
      <c r="B49" s="42"/>
      <c r="C49" s="42"/>
      <c r="D49" s="42"/>
      <c r="E49" s="42"/>
      <c r="F49" s="42"/>
      <c r="G49" s="42"/>
    </row>
    <row r="50" spans="1:7">
      <c r="A50" s="42"/>
      <c r="B50" s="42"/>
      <c r="C50" s="42"/>
      <c r="D50" s="42"/>
      <c r="E50" s="42"/>
      <c r="F50" s="42"/>
      <c r="G50" s="42"/>
    </row>
    <row r="51" spans="1:7">
      <c r="A51" s="42"/>
      <c r="B51" s="42"/>
      <c r="C51" s="42"/>
      <c r="D51" s="42"/>
      <c r="E51" s="42"/>
      <c r="F51" s="42"/>
      <c r="G51" s="42"/>
    </row>
    <row r="52" spans="1:7">
      <c r="A52" s="42"/>
      <c r="B52" s="42"/>
      <c r="C52" s="42"/>
      <c r="D52" s="42"/>
      <c r="E52" s="42"/>
      <c r="F52" s="42"/>
      <c r="G52" s="42"/>
    </row>
    <row r="53" spans="1:7">
      <c r="A53" s="42"/>
      <c r="B53" s="42"/>
      <c r="C53" s="42"/>
      <c r="D53" s="42"/>
      <c r="E53" s="42"/>
      <c r="F53" s="42"/>
      <c r="G53" s="42"/>
    </row>
    <row r="54" spans="1:7">
      <c r="A54" s="42"/>
      <c r="B54" s="42"/>
      <c r="C54" s="42"/>
      <c r="D54" s="42"/>
      <c r="E54" s="42"/>
      <c r="F54" s="42"/>
      <c r="G54" s="42"/>
    </row>
    <row r="55" spans="1:7">
      <c r="A55" s="42"/>
      <c r="B55" s="42"/>
      <c r="C55" s="42"/>
      <c r="D55" s="42"/>
      <c r="E55" s="42"/>
      <c r="F55" s="42"/>
      <c r="G55" s="42"/>
    </row>
    <row r="56" spans="1:7">
      <c r="A56" s="42"/>
      <c r="B56" s="42"/>
      <c r="C56" s="42"/>
      <c r="D56" s="42"/>
      <c r="E56" s="42"/>
      <c r="F56" s="42"/>
      <c r="G56" s="42"/>
    </row>
    <row r="57" spans="1:7">
      <c r="A57" s="42"/>
      <c r="B57" s="42"/>
      <c r="C57" s="42"/>
      <c r="D57" s="42"/>
      <c r="E57" s="42"/>
      <c r="F57" s="42"/>
      <c r="G57" s="42"/>
    </row>
    <row r="58" spans="1:7">
      <c r="A58" s="42"/>
      <c r="B58" s="42"/>
      <c r="C58" s="42"/>
      <c r="D58" s="42"/>
      <c r="E58" s="42"/>
      <c r="F58" s="42"/>
      <c r="G58" s="42"/>
    </row>
    <row r="59" spans="1:7">
      <c r="A59" s="42"/>
      <c r="B59" s="42"/>
      <c r="C59" s="42"/>
      <c r="D59" s="42"/>
      <c r="E59" s="42"/>
      <c r="F59" s="42"/>
      <c r="G59" s="42"/>
    </row>
    <row r="60" spans="1:7">
      <c r="A60" s="42"/>
      <c r="B60" s="42"/>
      <c r="C60" s="42"/>
      <c r="D60" s="42"/>
      <c r="E60" s="42"/>
      <c r="F60" s="42"/>
      <c r="G60" s="42"/>
    </row>
    <row r="61" spans="1:7">
      <c r="A61" s="42"/>
      <c r="B61" s="42"/>
      <c r="C61" s="42"/>
      <c r="D61" s="42"/>
      <c r="E61" s="42"/>
      <c r="F61" s="42"/>
      <c r="G61" s="42"/>
    </row>
    <row r="62" spans="1:7">
      <c r="A62" s="42"/>
      <c r="B62" s="42"/>
      <c r="C62" s="42"/>
      <c r="D62" s="42"/>
      <c r="E62" s="42"/>
      <c r="F62" s="42"/>
      <c r="G62" s="42"/>
    </row>
    <row r="63" spans="1:7">
      <c r="A63" s="42"/>
      <c r="B63" s="42"/>
      <c r="C63" s="42"/>
      <c r="D63" s="42"/>
      <c r="E63" s="42"/>
      <c r="F63" s="42"/>
      <c r="G63" s="42"/>
    </row>
    <row r="64" spans="1:7">
      <c r="A64" s="42"/>
      <c r="B64" s="42"/>
      <c r="C64" s="42"/>
      <c r="D64" s="42"/>
      <c r="E64" s="42"/>
      <c r="F64" s="42"/>
      <c r="G64" s="42"/>
    </row>
    <row r="65" spans="1:7">
      <c r="A65" s="42"/>
      <c r="B65" s="42"/>
      <c r="C65" s="42"/>
      <c r="D65" s="42"/>
      <c r="E65" s="42"/>
      <c r="F65" s="42"/>
      <c r="G65" s="42"/>
    </row>
    <row r="66" spans="1:7">
      <c r="A66" s="42"/>
      <c r="B66" s="42"/>
      <c r="C66" s="42"/>
      <c r="D66" s="42"/>
      <c r="E66" s="42"/>
      <c r="F66" s="42"/>
      <c r="G66" s="42"/>
    </row>
  </sheetData>
  <protectedRanges>
    <protectedRange sqref="B22" name="Grain acres_1"/>
    <protectedRange sqref="B23" name="Hay acres_1"/>
    <protectedRange sqref="B24" name="Fruit acres_1"/>
    <protectedRange sqref="B25" name="Cattle_1"/>
    <protectedRange sqref="B26" name="Lease cattle_1"/>
    <protectedRange sqref="B27" name="Harvester_1"/>
    <protectedRange sqref="B28" name="Tractor_1"/>
    <protectedRange sqref="E18" name="Date_1"/>
  </protectedRanges>
  <mergeCells count="31">
    <mergeCell ref="A13:C13"/>
    <mergeCell ref="D13:E13"/>
    <mergeCell ref="F13:G13"/>
    <mergeCell ref="A1:B1"/>
    <mergeCell ref="A3:G3"/>
    <mergeCell ref="A5:G5"/>
    <mergeCell ref="A6:E6"/>
    <mergeCell ref="A7:C7"/>
    <mergeCell ref="D7:E7"/>
    <mergeCell ref="F7:G7"/>
    <mergeCell ref="A8:C8"/>
    <mergeCell ref="D8:E8"/>
    <mergeCell ref="F8:G8"/>
    <mergeCell ref="A11:G11"/>
    <mergeCell ref="A12:E12"/>
    <mergeCell ref="A14:C14"/>
    <mergeCell ref="D14:E14"/>
    <mergeCell ref="F14:G14"/>
    <mergeCell ref="A17:G17"/>
    <mergeCell ref="A18:D18"/>
    <mergeCell ref="F18:G18"/>
    <mergeCell ref="E27:F28"/>
    <mergeCell ref="G27:G28"/>
    <mergeCell ref="A29:C29"/>
    <mergeCell ref="E29:F29"/>
    <mergeCell ref="E20:F20"/>
    <mergeCell ref="E21:F21"/>
    <mergeCell ref="E22:F22"/>
    <mergeCell ref="E23:F23"/>
    <mergeCell ref="E24:F24"/>
    <mergeCell ref="E25:F25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8"/>
  <sheetViews>
    <sheetView topLeftCell="A21" workbookViewId="0">
      <selection activeCell="F26" sqref="F26"/>
    </sheetView>
  </sheetViews>
  <sheetFormatPr defaultRowHeight="12.75"/>
  <cols>
    <col min="1" max="1" width="9.140625" customWidth="1"/>
    <col min="6" max="6" width="10.7109375" bestFit="1" customWidth="1"/>
    <col min="8" max="8" width="10.7109375" bestFit="1" customWidth="1"/>
  </cols>
  <sheetData>
    <row r="1" spans="1:13" ht="15">
      <c r="A1" s="52"/>
      <c r="B1" s="1" t="s">
        <v>45</v>
      </c>
      <c r="C1" s="11" t="str">
        <f>+'Transaction Register Year 1'!C1</f>
        <v>Kent Weber</v>
      </c>
      <c r="D1" s="2"/>
      <c r="E1" s="2"/>
      <c r="F1" s="33" t="s">
        <v>46</v>
      </c>
      <c r="G1" s="44">
        <f>+'Transaction Register Year 1'!G1+2</f>
        <v>3</v>
      </c>
      <c r="H1" s="11"/>
      <c r="I1" s="53"/>
      <c r="J1" s="53"/>
      <c r="K1" s="53"/>
      <c r="L1" s="53"/>
      <c r="M1" s="54"/>
    </row>
    <row r="2" spans="1:13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41.25">
      <c r="A3" s="85" t="s">
        <v>49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15.75">
      <c r="A5" s="42"/>
      <c r="B5" s="50" t="s">
        <v>60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2"/>
    </row>
    <row r="6" spans="1:13">
      <c r="A6" s="42"/>
      <c r="B6" s="42"/>
      <c r="C6" s="42" t="s">
        <v>58</v>
      </c>
      <c r="D6" s="42"/>
      <c r="E6" s="42"/>
      <c r="F6" s="69">
        <f>+'Transaction Register Year 3'!F31</f>
        <v>0</v>
      </c>
      <c r="G6" s="42"/>
      <c r="H6" s="42"/>
      <c r="I6" s="42"/>
      <c r="J6" s="42"/>
      <c r="K6" s="42"/>
      <c r="L6" s="42"/>
      <c r="M6" s="42"/>
    </row>
    <row r="7" spans="1:13">
      <c r="A7" s="42"/>
      <c r="B7" s="42"/>
      <c r="C7" s="42" t="s">
        <v>59</v>
      </c>
      <c r="D7" s="42"/>
      <c r="E7" s="42"/>
      <c r="F7" s="71">
        <f>+'Transaction Register Year 3'!G31</f>
        <v>0</v>
      </c>
      <c r="G7" s="42"/>
      <c r="H7" s="42"/>
      <c r="I7" s="42"/>
      <c r="J7" s="42"/>
      <c r="K7" s="42"/>
      <c r="L7" s="42"/>
      <c r="M7" s="42"/>
    </row>
    <row r="8" spans="1:13">
      <c r="A8" s="42"/>
      <c r="B8" s="42"/>
      <c r="C8" s="59" t="s">
        <v>64</v>
      </c>
      <c r="D8" s="59"/>
      <c r="E8" s="59"/>
      <c r="F8" s="72">
        <f>+F6-F7</f>
        <v>0</v>
      </c>
      <c r="G8" s="42"/>
      <c r="H8" s="42"/>
      <c r="I8" s="42"/>
      <c r="J8" s="42"/>
      <c r="K8" s="42"/>
      <c r="L8" s="42"/>
      <c r="M8" s="42"/>
    </row>
    <row r="9" spans="1:13" ht="15">
      <c r="A9" s="56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1:13" ht="15.75">
      <c r="A10" s="56"/>
      <c r="B10" s="50" t="s">
        <v>50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2"/>
    </row>
    <row r="11" spans="1:13" ht="15">
      <c r="A11" s="56"/>
      <c r="B11" s="56"/>
      <c r="C11" s="42" t="s">
        <v>57</v>
      </c>
      <c r="D11" s="42"/>
      <c r="E11" s="42"/>
      <c r="F11" s="69">
        <f>+F8</f>
        <v>0</v>
      </c>
      <c r="G11" s="42"/>
      <c r="H11" s="42"/>
      <c r="I11" s="42"/>
      <c r="J11" s="42"/>
      <c r="K11" s="42"/>
      <c r="L11" s="42"/>
      <c r="M11" s="42"/>
    </row>
    <row r="12" spans="1:13" ht="15">
      <c r="A12" s="56"/>
      <c r="B12" s="56"/>
      <c r="C12" s="42" t="s">
        <v>80</v>
      </c>
      <c r="D12" s="42"/>
      <c r="E12" s="42"/>
      <c r="F12" s="70">
        <v>5000</v>
      </c>
      <c r="G12" s="42"/>
      <c r="H12" s="42"/>
      <c r="I12" s="42"/>
      <c r="J12" s="42"/>
      <c r="K12" s="42"/>
      <c r="L12" s="42"/>
      <c r="M12" s="42"/>
    </row>
    <row r="13" spans="1:13" ht="15">
      <c r="A13" s="56"/>
      <c r="B13" s="56"/>
      <c r="C13" s="59" t="s">
        <v>81</v>
      </c>
      <c r="D13" s="59"/>
      <c r="E13" s="59"/>
      <c r="F13" s="68">
        <f>+F11/F12</f>
        <v>0</v>
      </c>
      <c r="G13" s="42"/>
      <c r="H13" s="42"/>
      <c r="I13" s="42"/>
      <c r="J13" s="42"/>
      <c r="K13" s="42"/>
      <c r="L13" s="42"/>
      <c r="M13" s="42"/>
    </row>
    <row r="14" spans="1:13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3" ht="15.75">
      <c r="A15" s="57"/>
      <c r="B15" s="51" t="s">
        <v>51</v>
      </c>
      <c r="C15" s="49"/>
      <c r="D15" s="49"/>
      <c r="E15" s="49"/>
      <c r="F15" s="48"/>
      <c r="G15" s="48"/>
      <c r="H15" s="48"/>
      <c r="I15" s="48"/>
      <c r="J15" s="48"/>
      <c r="K15" s="48"/>
      <c r="L15" s="48"/>
      <c r="M15" s="42"/>
    </row>
    <row r="16" spans="1:13" ht="15">
      <c r="A16" s="57"/>
      <c r="B16" s="60"/>
      <c r="C16" s="61" t="s">
        <v>57</v>
      </c>
      <c r="D16" s="61"/>
      <c r="E16" s="61"/>
      <c r="F16" s="67">
        <f>+F8</f>
        <v>0</v>
      </c>
      <c r="G16" s="67"/>
      <c r="H16" s="67"/>
      <c r="I16" s="42"/>
      <c r="J16" s="42"/>
      <c r="K16" s="42"/>
      <c r="L16" s="42"/>
      <c r="M16" s="42"/>
    </row>
    <row r="17" spans="1:13" ht="15">
      <c r="A17" s="57"/>
      <c r="B17" s="60"/>
      <c r="C17" s="61" t="s">
        <v>62</v>
      </c>
      <c r="D17" s="61"/>
      <c r="E17" s="61"/>
      <c r="F17" s="67">
        <f>+'Financial Statements Year 2'!D28</f>
        <v>0</v>
      </c>
      <c r="G17" s="67"/>
      <c r="H17" s="67">
        <f>+'Transaction Register Year 1'!C5</f>
        <v>0</v>
      </c>
      <c r="I17" s="42"/>
      <c r="J17" s="42"/>
      <c r="K17" s="42"/>
      <c r="L17" s="42"/>
      <c r="M17" s="42"/>
    </row>
    <row r="18" spans="1:13" ht="15">
      <c r="A18" s="57"/>
      <c r="B18" s="60"/>
      <c r="C18" s="61" t="s">
        <v>63</v>
      </c>
      <c r="D18" s="61"/>
      <c r="E18" s="61"/>
      <c r="F18" s="67">
        <f>+'Financial Statements Year 3'!D29</f>
        <v>45000</v>
      </c>
      <c r="G18" s="67"/>
      <c r="H18" s="67">
        <f>+'Transaction Register Year 3'!C31</f>
        <v>40000</v>
      </c>
      <c r="I18" s="42"/>
      <c r="J18" s="42"/>
      <c r="K18" s="42"/>
      <c r="L18" s="42"/>
      <c r="M18" s="42"/>
    </row>
    <row r="19" spans="1:13" ht="15">
      <c r="A19" s="57"/>
      <c r="B19" s="60"/>
      <c r="C19" s="61" t="s">
        <v>65</v>
      </c>
      <c r="D19" s="61"/>
      <c r="E19" s="61"/>
      <c r="F19" s="67">
        <f>+(H18+H17)/2</f>
        <v>20000</v>
      </c>
      <c r="G19" s="67"/>
      <c r="H19" s="67"/>
      <c r="I19" s="42"/>
      <c r="J19" s="42"/>
      <c r="K19" s="42"/>
      <c r="L19" s="42"/>
      <c r="M19" s="42"/>
    </row>
    <row r="20" spans="1:13" ht="15">
      <c r="A20" s="57"/>
      <c r="B20" s="60"/>
      <c r="C20" s="62" t="s">
        <v>66</v>
      </c>
      <c r="D20" s="62"/>
      <c r="E20" s="62"/>
      <c r="F20" s="68">
        <f>+F16/F19</f>
        <v>0</v>
      </c>
      <c r="G20" s="42"/>
      <c r="H20" s="58"/>
      <c r="I20" s="42"/>
      <c r="J20" s="42"/>
      <c r="K20" s="42"/>
      <c r="L20" s="42"/>
      <c r="M20" s="42"/>
    </row>
    <row r="21" spans="1:13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</row>
    <row r="22" spans="1:13" ht="15.75">
      <c r="A22" s="57"/>
      <c r="B22" s="51" t="s">
        <v>52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2"/>
    </row>
    <row r="23" spans="1:13" ht="15">
      <c r="A23" s="57"/>
      <c r="B23" s="60"/>
      <c r="C23" s="42" t="s">
        <v>57</v>
      </c>
      <c r="D23" s="42"/>
      <c r="E23" s="42"/>
      <c r="F23" s="69">
        <f>+F8</f>
        <v>0</v>
      </c>
      <c r="G23" s="69"/>
      <c r="H23" s="69"/>
      <c r="I23" s="42"/>
      <c r="J23" s="42"/>
      <c r="K23" s="42"/>
      <c r="L23" s="42"/>
      <c r="M23" s="42"/>
    </row>
    <row r="24" spans="1:13" ht="15">
      <c r="A24" s="57"/>
      <c r="B24" s="60"/>
      <c r="C24" s="42" t="s">
        <v>67</v>
      </c>
      <c r="D24" s="42"/>
      <c r="E24" s="42"/>
      <c r="F24" s="69">
        <f>+'Financial Statements Year 2'!G25</f>
        <v>40000</v>
      </c>
      <c r="G24" s="69"/>
      <c r="H24" s="69">
        <f>+'Transaction Register Year 1'!D5</f>
        <v>0</v>
      </c>
      <c r="I24" s="42"/>
      <c r="J24" s="42"/>
      <c r="K24" s="42"/>
      <c r="L24" s="42"/>
      <c r="M24" s="42"/>
    </row>
    <row r="25" spans="1:13" ht="15">
      <c r="A25" s="57"/>
      <c r="B25" s="60"/>
      <c r="C25" s="42" t="s">
        <v>68</v>
      </c>
      <c r="D25" s="42"/>
      <c r="E25" s="42"/>
      <c r="F25" s="69">
        <f>+'Financial Statements Year 3'!G25</f>
        <v>40000</v>
      </c>
      <c r="G25" s="69"/>
      <c r="H25" s="69">
        <f>+'Transaction Register Year 1'!D31+'Profitability Measures Year 1'!F8</f>
        <v>40000</v>
      </c>
      <c r="I25" s="42"/>
      <c r="J25" s="42"/>
      <c r="K25" s="42"/>
      <c r="L25" s="42"/>
      <c r="M25" s="42"/>
    </row>
    <row r="26" spans="1:13" ht="15">
      <c r="A26" s="57"/>
      <c r="B26" s="60"/>
      <c r="C26" s="42" t="s">
        <v>69</v>
      </c>
      <c r="D26" s="42"/>
      <c r="E26" s="42"/>
      <c r="F26" s="69">
        <f>+(F24+F25)/2</f>
        <v>40000</v>
      </c>
      <c r="G26" s="69"/>
      <c r="H26" s="69"/>
      <c r="I26" s="42"/>
      <c r="J26" s="42"/>
      <c r="K26" s="42"/>
      <c r="L26" s="42"/>
      <c r="M26" s="42"/>
    </row>
    <row r="27" spans="1:13">
      <c r="A27" s="42"/>
      <c r="B27" s="42"/>
      <c r="C27" s="59" t="s">
        <v>70</v>
      </c>
      <c r="D27" s="59"/>
      <c r="E27" s="59"/>
      <c r="F27" s="68">
        <f>+F23/F26</f>
        <v>0</v>
      </c>
      <c r="G27" s="42"/>
      <c r="H27" s="42"/>
      <c r="I27" s="42"/>
      <c r="J27" s="42"/>
      <c r="K27" s="42"/>
      <c r="L27" s="42"/>
      <c r="M27" s="42"/>
    </row>
    <row r="28" spans="1:13">
      <c r="A28" s="42"/>
      <c r="B28" s="42"/>
      <c r="C28" s="42"/>
      <c r="D28" s="42"/>
      <c r="E28" s="42"/>
      <c r="F28" s="63"/>
      <c r="G28" s="42"/>
      <c r="H28" s="42"/>
      <c r="I28" s="42"/>
      <c r="J28" s="42"/>
      <c r="K28" s="42"/>
      <c r="L28" s="42"/>
      <c r="M28" s="42"/>
    </row>
    <row r="29" spans="1:13" ht="15.75">
      <c r="A29" s="56"/>
      <c r="B29" s="50" t="s">
        <v>53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2"/>
    </row>
    <row r="30" spans="1:13" ht="15">
      <c r="A30" s="56"/>
      <c r="B30" s="56"/>
      <c r="C30" s="42" t="s">
        <v>57</v>
      </c>
      <c r="D30" s="42"/>
      <c r="E30" s="42"/>
      <c r="F30" s="73">
        <f>+F8</f>
        <v>0</v>
      </c>
      <c r="G30" s="42"/>
      <c r="H30" s="42"/>
      <c r="I30" s="42"/>
      <c r="J30" s="42"/>
      <c r="K30" s="42"/>
      <c r="L30" s="42"/>
      <c r="M30" s="42"/>
    </row>
    <row r="31" spans="1:13" ht="15">
      <c r="A31" s="56"/>
      <c r="B31" s="56"/>
      <c r="C31" s="42" t="s">
        <v>71</v>
      </c>
      <c r="D31" s="42"/>
      <c r="E31" s="42"/>
      <c r="F31" s="73">
        <f>+'Financial Statements Year 3'!G25</f>
        <v>40000</v>
      </c>
      <c r="G31" s="42"/>
      <c r="H31" s="42"/>
      <c r="I31" s="42"/>
      <c r="J31" s="42"/>
      <c r="K31" s="42"/>
      <c r="L31" s="42"/>
      <c r="M31" s="42"/>
    </row>
    <row r="32" spans="1:13" ht="15">
      <c r="A32" s="56"/>
      <c r="B32" s="56"/>
      <c r="C32" s="59" t="s">
        <v>72</v>
      </c>
      <c r="D32" s="59"/>
      <c r="E32" s="59"/>
      <c r="F32" s="68">
        <f>+F30/F31</f>
        <v>0</v>
      </c>
      <c r="G32" s="42"/>
      <c r="H32" s="42"/>
      <c r="I32" s="42"/>
      <c r="J32" s="42"/>
      <c r="K32" s="42"/>
      <c r="L32" s="42"/>
      <c r="M32" s="42"/>
    </row>
    <row r="33" spans="1:13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1:13" ht="15.75">
      <c r="A34" s="56"/>
      <c r="B34" s="50" t="s">
        <v>54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2"/>
    </row>
    <row r="35" spans="1:13">
      <c r="A35" s="42"/>
      <c r="B35" s="42"/>
      <c r="C35" s="42" t="s">
        <v>73</v>
      </c>
      <c r="D35" s="42"/>
      <c r="E35" s="42"/>
      <c r="F35" s="73">
        <f>+'Financial Statements Year 3'!G25</f>
        <v>40000</v>
      </c>
      <c r="G35" s="42"/>
      <c r="H35" s="42"/>
      <c r="I35" s="42"/>
      <c r="J35" s="42"/>
      <c r="K35" s="42"/>
      <c r="L35" s="42"/>
      <c r="M35" s="42"/>
    </row>
    <row r="36" spans="1:13" ht="15">
      <c r="A36" s="56"/>
      <c r="B36" s="42"/>
      <c r="C36" s="42" t="s">
        <v>74</v>
      </c>
      <c r="D36" s="42"/>
      <c r="E36" s="42"/>
      <c r="F36" s="73">
        <f>+F24</f>
        <v>40000</v>
      </c>
      <c r="G36" s="42"/>
      <c r="H36" s="42"/>
      <c r="I36" s="42"/>
      <c r="J36" s="42"/>
      <c r="K36" s="42"/>
      <c r="L36" s="42"/>
      <c r="M36" s="42"/>
    </row>
    <row r="37" spans="1:13" ht="15">
      <c r="A37" s="56"/>
      <c r="B37" s="42"/>
      <c r="C37" s="59" t="s">
        <v>75</v>
      </c>
      <c r="D37" s="59"/>
      <c r="E37" s="59"/>
      <c r="F37" s="68">
        <f>+(F35-F36)/F36</f>
        <v>0</v>
      </c>
      <c r="G37" s="42"/>
      <c r="H37" s="42"/>
      <c r="I37" s="42"/>
      <c r="J37" s="42"/>
      <c r="K37" s="42"/>
      <c r="L37" s="42"/>
      <c r="M37" s="42"/>
    </row>
    <row r="38" spans="1:13" ht="15">
      <c r="A38" s="56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1:13" ht="15.75">
      <c r="A39" s="42"/>
      <c r="B39" s="50" t="s">
        <v>82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2"/>
    </row>
    <row r="40" spans="1:13" ht="15">
      <c r="A40" s="56"/>
      <c r="B40" s="42"/>
      <c r="C40" s="42" t="s">
        <v>71</v>
      </c>
      <c r="D40" s="42"/>
      <c r="E40" s="42"/>
      <c r="F40" s="74">
        <f>+'Financial Statements Year 3'!G25</f>
        <v>40000</v>
      </c>
      <c r="G40" s="42"/>
      <c r="H40" s="42"/>
      <c r="I40" s="42"/>
      <c r="J40" s="42"/>
      <c r="K40" s="42"/>
      <c r="L40" s="42"/>
      <c r="M40" s="42"/>
    </row>
    <row r="41" spans="1:13" ht="15">
      <c r="A41" s="56"/>
      <c r="B41" s="42"/>
      <c r="C41" s="42" t="s">
        <v>76</v>
      </c>
      <c r="D41" s="42"/>
      <c r="E41" s="42"/>
      <c r="F41" s="74">
        <f>+'Financial Statements Year 3'!D29</f>
        <v>45000</v>
      </c>
      <c r="G41" s="42"/>
      <c r="H41" s="42"/>
      <c r="I41" s="42"/>
      <c r="J41" s="42"/>
      <c r="K41" s="42"/>
      <c r="L41" s="42"/>
      <c r="M41" s="42"/>
    </row>
    <row r="42" spans="1:13" ht="15">
      <c r="A42" s="56"/>
      <c r="B42" s="42"/>
      <c r="C42" s="59" t="s">
        <v>77</v>
      </c>
      <c r="D42" s="59"/>
      <c r="E42" s="59"/>
      <c r="F42" s="64">
        <f>+F40/F41</f>
        <v>0.88888888888888884</v>
      </c>
      <c r="G42" s="42"/>
      <c r="H42" s="42"/>
      <c r="I42" s="42"/>
      <c r="J42" s="42"/>
      <c r="K42" s="42"/>
      <c r="L42" s="42"/>
      <c r="M42" s="42"/>
    </row>
    <row r="43" spans="1:13" ht="15">
      <c r="A43" s="56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4" spans="1:13" ht="15.75">
      <c r="A44" s="42"/>
      <c r="B44" s="50" t="s">
        <v>83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2"/>
    </row>
    <row r="45" spans="1:13">
      <c r="A45" s="42"/>
      <c r="B45" s="42"/>
      <c r="C45" s="42" t="s">
        <v>78</v>
      </c>
      <c r="D45" s="42"/>
      <c r="E45" s="42"/>
      <c r="F45" s="75">
        <f>+'Financial Statements Year 3'!G23</f>
        <v>5000</v>
      </c>
      <c r="G45" s="42"/>
      <c r="H45" s="42"/>
      <c r="I45" s="42"/>
      <c r="J45" s="42"/>
      <c r="K45" s="42"/>
      <c r="L45" s="42"/>
      <c r="M45" s="42"/>
    </row>
    <row r="46" spans="1:13">
      <c r="A46" s="42"/>
      <c r="B46" s="42"/>
      <c r="C46" s="42" t="s">
        <v>76</v>
      </c>
      <c r="D46" s="42"/>
      <c r="E46" s="42"/>
      <c r="F46" s="75">
        <f>+'Financial Statements Year 3'!D29</f>
        <v>45000</v>
      </c>
      <c r="G46" s="42"/>
      <c r="H46" s="42"/>
      <c r="I46" s="42"/>
      <c r="J46" s="42"/>
      <c r="K46" s="42"/>
      <c r="L46" s="42"/>
      <c r="M46" s="42"/>
    </row>
    <row r="47" spans="1:13">
      <c r="A47" s="42"/>
      <c r="B47" s="42"/>
      <c r="C47" s="59" t="s">
        <v>79</v>
      </c>
      <c r="D47" s="59"/>
      <c r="E47" s="59"/>
      <c r="F47" s="76">
        <f>+F45/F46</f>
        <v>0.1111111111111111</v>
      </c>
      <c r="G47" s="42"/>
      <c r="H47" s="42"/>
      <c r="I47" s="42"/>
      <c r="J47" s="42"/>
      <c r="K47" s="42"/>
      <c r="L47" s="42"/>
      <c r="M47" s="42"/>
    </row>
    <row r="48" spans="1:13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</row>
    <row r="49" spans="1:13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</row>
    <row r="50" spans="1:13" ht="41.25">
      <c r="A50" s="85" t="s">
        <v>84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</row>
    <row r="51" spans="1:13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</row>
    <row r="52" spans="1:13" ht="15.75">
      <c r="A52" s="65" t="s">
        <v>55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</row>
    <row r="53" spans="1:13" ht="15">
      <c r="A53" s="56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</row>
    <row r="54" spans="1:13" ht="15">
      <c r="A54" s="56" t="s">
        <v>56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1:13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</row>
    <row r="56" spans="1:13" ht="15">
      <c r="A56" s="56" t="s">
        <v>85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</row>
    <row r="57" spans="1:13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</row>
    <row r="58" spans="1:13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</row>
  </sheetData>
  <mergeCells count="2">
    <mergeCell ref="A3:M3"/>
    <mergeCell ref="A50:M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</vt:i4>
      </vt:variant>
    </vt:vector>
  </HeadingPairs>
  <TitlesOfParts>
    <vt:vector size="18" baseType="lpstr">
      <vt:lpstr>Transaction Register Year 1</vt:lpstr>
      <vt:lpstr>Financial Statements Year 1</vt:lpstr>
      <vt:lpstr>Profitability Measures Year 1</vt:lpstr>
      <vt:lpstr>Transaction Register Year 2</vt:lpstr>
      <vt:lpstr>Financial Statements Year 2</vt:lpstr>
      <vt:lpstr>Profitability Measure Year 2</vt:lpstr>
      <vt:lpstr>Transaction Register Year 3</vt:lpstr>
      <vt:lpstr>Financial Statements Year 3</vt:lpstr>
      <vt:lpstr>Profitability Measures Year 3</vt:lpstr>
      <vt:lpstr>Transaction Register Year 4</vt:lpstr>
      <vt:lpstr>Financial Statements Year 4</vt:lpstr>
      <vt:lpstr>Profitability Measures Year 4</vt:lpstr>
      <vt:lpstr>Transaction Register Year 5</vt:lpstr>
      <vt:lpstr>Financial Statements Year 5</vt:lpstr>
      <vt:lpstr>Profitability Measures Year 5</vt:lpstr>
      <vt:lpstr>'Financial Statements Year 1'!Print_Area</vt:lpstr>
      <vt:lpstr>'Profitability Measures Year 1'!Print_Area</vt:lpstr>
      <vt:lpstr>'Transaction Register Year 1'!Print_Area</vt:lpstr>
    </vt:vector>
  </TitlesOfParts>
  <Company>Actimax Learning,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jeffmaierhofer</cp:lastModifiedBy>
  <cp:lastPrinted>2004-09-24T03:26:29Z</cp:lastPrinted>
  <dcterms:created xsi:type="dcterms:W3CDTF">2004-09-23T14:44:18Z</dcterms:created>
  <dcterms:modified xsi:type="dcterms:W3CDTF">2011-01-02T17:17:45Z</dcterms:modified>
</cp:coreProperties>
</file>